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040" windowHeight="7635" activeTab="11"/>
  </bookViews>
  <sheets>
    <sheet name="1 Д 1 Н" sheetId="1" r:id="rId1"/>
    <sheet name="2Д 1Н" sheetId="2" r:id="rId2"/>
    <sheet name="3Д 1Н" sheetId="3" r:id="rId3"/>
    <sheet name="4Д 1Н" sheetId="4" r:id="rId4"/>
    <sheet name="5Д 1Н" sheetId="5" r:id="rId5"/>
    <sheet name="6 Д1Н" sheetId="11" r:id="rId6"/>
    <sheet name="1Д 2Н" sheetId="6" r:id="rId7"/>
    <sheet name="2Д 2Н" sheetId="7" r:id="rId8"/>
    <sheet name="3Д 2Н" sheetId="8" r:id="rId9"/>
    <sheet name="4 Д 2Н" sheetId="9" r:id="rId10"/>
    <sheet name="5 Д2Н" sheetId="10" r:id="rId11"/>
    <sheet name="6Д2Н" sheetId="12" r:id="rId12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12"/>
  <c r="E38"/>
  <c r="E48" i="10"/>
  <c r="E48" i="9"/>
  <c r="E46" i="8"/>
  <c r="E25" i="6"/>
  <c r="E45" i="4"/>
  <c r="E21" i="3"/>
  <c r="E43" i="2"/>
  <c r="E21" i="1"/>
  <c r="D38" i="12"/>
  <c r="C38"/>
  <c r="D27"/>
  <c r="C27"/>
  <c r="A41"/>
  <c r="D4"/>
  <c r="A4"/>
  <c r="A3"/>
  <c r="A2"/>
  <c r="A1"/>
  <c r="D48" i="10"/>
  <c r="C48"/>
  <c r="D40"/>
  <c r="C40"/>
  <c r="D27"/>
  <c r="C27"/>
  <c r="C48" i="9"/>
  <c r="D45"/>
  <c r="D48" s="1"/>
  <c r="C39"/>
  <c r="D36"/>
  <c r="D39" s="1"/>
  <c r="C26"/>
  <c r="D24"/>
  <c r="D26" s="1"/>
  <c r="D46" i="8"/>
  <c r="C46"/>
  <c r="C38"/>
  <c r="D35"/>
  <c r="D38" s="1"/>
  <c r="C26"/>
  <c r="D23"/>
  <c r="D26" s="1"/>
  <c r="D46" i="7"/>
  <c r="C46"/>
  <c r="D38"/>
  <c r="C38"/>
  <c r="D26"/>
  <c r="C26"/>
  <c r="D48" i="6"/>
  <c r="C48"/>
  <c r="D38"/>
  <c r="C38"/>
  <c r="D25"/>
  <c r="C25"/>
  <c r="C37" i="11"/>
  <c r="D34"/>
  <c r="D37" s="1"/>
  <c r="D25"/>
  <c r="C25"/>
  <c r="A41"/>
  <c r="E37"/>
  <c r="E25"/>
  <c r="A4"/>
  <c r="D3"/>
  <c r="A3"/>
  <c r="D2"/>
  <c r="A2"/>
  <c r="D1"/>
  <c r="A1"/>
  <c r="D46" i="5"/>
  <c r="C46"/>
  <c r="C38"/>
  <c r="D36"/>
  <c r="D38" s="1"/>
  <c r="D26"/>
  <c r="C26"/>
  <c r="D45" i="4"/>
  <c r="C45"/>
  <c r="C38"/>
  <c r="D37"/>
  <c r="D34"/>
  <c r="C25"/>
  <c r="D22"/>
  <c r="D25" s="1"/>
  <c r="C40" i="3"/>
  <c r="D39"/>
  <c r="D40" s="1"/>
  <c r="C32"/>
  <c r="D29"/>
  <c r="D32" s="1"/>
  <c r="D21"/>
  <c r="C21"/>
  <c r="D43" i="2"/>
  <c r="C43"/>
  <c r="C35"/>
  <c r="D33"/>
  <c r="D35" s="1"/>
  <c r="D22"/>
  <c r="C22"/>
  <c r="D41" i="1"/>
  <c r="C41"/>
  <c r="C33"/>
  <c r="D32"/>
  <c r="D30"/>
  <c r="C21"/>
  <c r="D18"/>
  <c r="D21" s="1"/>
  <c r="D38" i="4" l="1"/>
  <c r="D33" i="1"/>
  <c r="E40" i="10" l="1"/>
  <c r="E27"/>
  <c r="E39" i="9"/>
  <c r="E26"/>
  <c r="E38" i="8"/>
  <c r="E26"/>
  <c r="E38" i="7"/>
  <c r="E38" i="6"/>
  <c r="E26" i="5"/>
  <c r="E38"/>
  <c r="E46"/>
  <c r="E40" i="3"/>
  <c r="E38" i="4" l="1"/>
  <c r="E26" i="7" l="1"/>
  <c r="E25" i="4"/>
  <c r="E32" i="3"/>
  <c r="E35" i="2" l="1"/>
  <c r="E22"/>
  <c r="E33" i="1"/>
  <c r="E46" i="7" l="1"/>
  <c r="E48" i="6"/>
  <c r="E41" i="1" l="1"/>
  <c r="D4" i="10" l="1"/>
  <c r="D4" i="9"/>
  <c r="D4" i="8"/>
  <c r="D4" i="7"/>
  <c r="D4" i="6"/>
  <c r="D2" i="5"/>
  <c r="D3"/>
  <c r="D1"/>
  <c r="C2" i="4"/>
  <c r="C3"/>
  <c r="D1"/>
  <c r="C2" i="3"/>
  <c r="C3"/>
  <c r="C4"/>
  <c r="C4" i="2"/>
  <c r="C3"/>
  <c r="C2"/>
  <c r="D1" i="10" l="1"/>
  <c r="D1" i="12"/>
  <c r="D2" i="10"/>
  <c r="D2" i="12"/>
  <c r="D3" i="9"/>
  <c r="D3" i="12"/>
  <c r="D1" i="6"/>
  <c r="D1" i="7"/>
  <c r="D1" i="8"/>
  <c r="D1" i="9"/>
  <c r="D3" i="10"/>
  <c r="D3" i="6"/>
  <c r="D3" i="7"/>
  <c r="D3" i="8"/>
  <c r="D2" i="6"/>
  <c r="D2" i="7"/>
  <c r="D2" i="8"/>
  <c r="D2" i="9"/>
  <c r="A50" i="10"/>
  <c r="A50" i="9"/>
  <c r="A48" i="8"/>
  <c r="A49" i="7"/>
  <c r="A50" i="6"/>
  <c r="A50" i="5"/>
  <c r="A47" i="4"/>
  <c r="A41" i="3"/>
  <c r="A44" i="2"/>
  <c r="A4" i="10" l="1"/>
  <c r="A3"/>
  <c r="A2"/>
  <c r="A1"/>
  <c r="A4" i="9"/>
  <c r="A3"/>
  <c r="A2"/>
  <c r="A1"/>
  <c r="A4" i="8"/>
  <c r="A3"/>
  <c r="A2"/>
  <c r="A1"/>
  <c r="A4" i="7"/>
  <c r="A3"/>
  <c r="A2"/>
  <c r="A1"/>
  <c r="A4" i="6"/>
  <c r="A3"/>
  <c r="A2"/>
  <c r="A1"/>
  <c r="A4" i="4"/>
  <c r="A3"/>
  <c r="A2"/>
  <c r="A1"/>
  <c r="A4" i="5"/>
  <c r="A3"/>
  <c r="A2"/>
  <c r="A1"/>
</calcChain>
</file>

<file path=xl/sharedStrings.xml><?xml version="1.0" encoding="utf-8"?>
<sst xmlns="http://schemas.openxmlformats.org/spreadsheetml/2006/main" count="450" uniqueCount="138">
  <si>
    <t>Прием пищи, наименование блюда</t>
  </si>
  <si>
    <t>Масса порции</t>
  </si>
  <si>
    <t>Энергети-ческая ценность, ккал</t>
  </si>
  <si>
    <t xml:space="preserve">ЧАЙ С МОЛОКОМ </t>
  </si>
  <si>
    <t>ХЛЕБ ПШЕНИЧНЫЙ</t>
  </si>
  <si>
    <t>ХЛЕБ РЖАНОЙ</t>
  </si>
  <si>
    <t>Итого за прием пищи:</t>
  </si>
  <si>
    <t>КАША РАССЫПЧАТАЯ ПЕРЛОВАЯ</t>
  </si>
  <si>
    <t>Согласовано</t>
  </si>
  <si>
    <t>Директор ООО "ВитаЛайн"</t>
  </si>
  <si>
    <t>_____________Н.Н.Клоков</t>
  </si>
  <si>
    <t>№ п/п</t>
  </si>
  <si>
    <t>Утверждаю</t>
  </si>
  <si>
    <t>КОФЕЙНЫЙ НАПИТОК С МОЛОКОМ</t>
  </si>
  <si>
    <t>№п/п</t>
  </si>
  <si>
    <t>ЖАРКОЕ ПО-ДОМАШНЕМУ</t>
  </si>
  <si>
    <t>РАССОЛЬНИК ЛЕНИНГРАДСКИЙ</t>
  </si>
  <si>
    <t>ЩИ ИЗ СВЕЖЕЙ КАПУСТЫ</t>
  </si>
  <si>
    <t>КАКАО С МОЛОКОМ</t>
  </si>
  <si>
    <t>ПЮРЕ КАРТОФЕЛЬНОЕ</t>
  </si>
  <si>
    <t>ЧАЙ С САХАРОМ</t>
  </si>
  <si>
    <t>ЧАЙ С ЛИМОНОМ</t>
  </si>
  <si>
    <t>БОРЩ С ФАСОЛЬЮ И КАРТОФЕЛЕМ</t>
  </si>
  <si>
    <t>КОМПОТ ИЗ СМЕСИ СУХОФРУКТОВ</t>
  </si>
  <si>
    <t>СУП КАРТОФЕЛЬНЫЙ С МАКАРОННЫМИ ИЗДЕЛИЯМИ</t>
  </si>
  <si>
    <t>КАПУСТА, ТУШЕННАЯ С ЯБЛОКАМИ</t>
  </si>
  <si>
    <t>САЛАТ ИЗ БЕЛОКОЧАННОЙ КАПУСТЫ С ЯБЛОКАМИ</t>
  </si>
  <si>
    <t>КИСЕЛЬ ИЗ ЯБЛОК СУШЕНЫХ</t>
  </si>
  <si>
    <t>"___"______________2023 г</t>
  </si>
  <si>
    <t>"____"__________2023 г.</t>
  </si>
  <si>
    <t>______________/______________/</t>
  </si>
  <si>
    <t>Директор МБОУ _____________</t>
  </si>
  <si>
    <t xml:space="preserve">    Заведующий производством  _______________/  ______________/                              /</t>
  </si>
  <si>
    <t>"_____"________________2023 г.</t>
  </si>
  <si>
    <t>"_____"__________________2023 г.</t>
  </si>
  <si>
    <t>Цена розничная</t>
  </si>
  <si>
    <t>*  ДОПУСКАЕТСЯ ВЫДАЧА ДРУГИХ ФРУКТОВ В ЗАВИСИМОСТИ ОТ СЕЗОНА</t>
  </si>
  <si>
    <t>** ДОПУСКАЕТСЯ ВЫДАЧА ДРУГИХ КИСЛОМОЛОЧНЫХ ПРОДУКТОВ (С УЧЕТОМ ИХ ПИЩЕВОЙ ЦЕННОСТИ)</t>
  </si>
  <si>
    <t>КАША ВЯЗКАЯ МОЛОЧНАЯ ИЗ РИСА И ПШЕНА</t>
  </si>
  <si>
    <t>БУТЕРБРОД С СЫРОМ И МАСЛОМ</t>
  </si>
  <si>
    <t>КАША ЯЧНЕВАЯ РАССЫПЧАТАЯ ПО-КУПЕЧЕСКИ</t>
  </si>
  <si>
    <t>СОК ФРУКТОВЫЙ **/ЯБЛОЧНЫЙ/</t>
  </si>
  <si>
    <t>ИКРА КАБАЧКОВАЯ КОНСЕРВИРОВАННАЯ</t>
  </si>
  <si>
    <t>САЛАТ ИЗ СВЕКЛЫ С  ИЗЮМОМ</t>
  </si>
  <si>
    <t>ПЛОВ ИЗ ЦЫПЛЕНКА</t>
  </si>
  <si>
    <t>ФРУКТЫ СВЕЖИЕ ПО СЕЗОНУ* АПЕЛЬСИН/</t>
  </si>
  <si>
    <t>Молоко для детского питания 2,5% 200 г т/п</t>
  </si>
  <si>
    <t>КОМПОТ ИЗ СВЕЖИХ ПЛОДОВ (1-ЫЙ ВАРИАНТ) ЯБЛОЧНЫЙ</t>
  </si>
  <si>
    <t>ГРАТЕН ИЗ ПЕЧЕНИ С КАРТОФЕЛЕМ</t>
  </si>
  <si>
    <t>СУП КРЕСТЬЯНСКИЙ С КРУПОЙ</t>
  </si>
  <si>
    <t>РАГУ ИЗ ОВОЩЕЙ</t>
  </si>
  <si>
    <t>ФРУКТЫ СВЕЖИЕ ПО СЕЗОНУ* /ЯБЛОКО/</t>
  </si>
  <si>
    <t xml:space="preserve">МАКАРОНЫ, ЗАПЕЧЕННЫЕ С ЯЙЦОМ И СЫРОМ </t>
  </si>
  <si>
    <t>СОК ФРУКТОВЫЙ ** ВИШНЕВЫЙ</t>
  </si>
  <si>
    <t>ПИРОЖОК ПЕЧЕНЫЙ С КАПУСТОЙ</t>
  </si>
  <si>
    <t>БУТЕРБРОДЫ С ПОВИДЛОМ И МАСЛОМ</t>
  </si>
  <si>
    <t xml:space="preserve">СУП КАРТОФЕЛЬНЫЙ С БОБОВЫМИ </t>
  </si>
  <si>
    <t>ТЕФТЕЛИ МЯСНЫЕ  110/20</t>
  </si>
  <si>
    <t>КАРТОФЕЛЬ ОТВАРНОЙ</t>
  </si>
  <si>
    <t>КАРТОФЕЛЬ ЗАПЕЧЕННЫЙ С ОВОЩАМИ И ЯЙЦОМ</t>
  </si>
  <si>
    <t>КОТЛЕТЫ РУБЛЕННЫЕ ИЗ ЦЫПЛЕНКА</t>
  </si>
  <si>
    <t xml:space="preserve">САЛАТ ВИТАМИННЫЙ </t>
  </si>
  <si>
    <t>КАША  "ЯНТАРНАЯ "ИЗ ПШЕННОЙ КРУПЫ С ЯБЛОКАМИ</t>
  </si>
  <si>
    <t xml:space="preserve">ИКРА СВЕКОЛЬНАЯ </t>
  </si>
  <si>
    <t>СУП-ЛАПША ДОМАШНЯЯ</t>
  </si>
  <si>
    <t>МЯСО ТУШЕНОЕ С ОВОЩАМИ В СОУСЕ</t>
  </si>
  <si>
    <t>ДЕНЬ КУБАНСКОЙ КУХНИ</t>
  </si>
  <si>
    <t>ЯБЛОКИ, ЗАПЕЧЕННЫЕ  ПО-КУБАНСКИ</t>
  </si>
  <si>
    <t xml:space="preserve">КАКАО С МОЛОКОМ </t>
  </si>
  <si>
    <t>САЛАТ "КУБАНОЧКА"</t>
  </si>
  <si>
    <t>БОРЩ ПО-КУБАНСКИ</t>
  </si>
  <si>
    <t>КАРТОФЕЛЬ  ПО-ХУТОРСКИ</t>
  </si>
  <si>
    <t>КОТЛЕТЫ  КУРИНЫЕ "КАЗАЧОК"</t>
  </si>
  <si>
    <t xml:space="preserve">УЗВАР ИЗ СУХОФРУКТОВ И   ПЛОДОВ ШИПОВНИКА </t>
  </si>
  <si>
    <t>БУЛОЧКА ДОМАШНЯЯ ПП</t>
  </si>
  <si>
    <t>СЫР (ПОРЦИЯМИ)</t>
  </si>
  <si>
    <t>КАПУСТА ТУШЕНАЯ</t>
  </si>
  <si>
    <t>КОТЛЕТЫ РЫБНЫЕ ЛЮБИТЕЛЬСКИЕ</t>
  </si>
  <si>
    <t xml:space="preserve">СУП ИЗ ОВОЩЕЙ </t>
  </si>
  <si>
    <t>ЗАПЕКАНКА ИЗ ПЕЧЕНИ  ПО-ЦАРСКИ</t>
  </si>
  <si>
    <t xml:space="preserve">СОУС ТОМАТНЫЙ С ОВОЩАМИ </t>
  </si>
  <si>
    <t>МАКАРОНЫ, ЗАПЕЧЕННЫЕ С ЯЙЦОМ</t>
  </si>
  <si>
    <t>АЗУ С МЯСОМ И ОВОЩАМИ</t>
  </si>
  <si>
    <t>ФРУКТЫ СВЕЖИЕ ПО СЕЗОНУ  /ЯБЛОКО/</t>
  </si>
  <si>
    <t>ЕЖЕДНЕВНОЕ МЕНЮ ОБЕД 5-11 КЛАСС</t>
  </si>
  <si>
    <t>КОТЛЕТЫ  РЫБНЫЕ /СОУС МОЛОЧНЫЙ   100/25</t>
  </si>
  <si>
    <t>СОК ФРУКТОВЫЙ /ВИНОГРАДНЫЙ/</t>
  </si>
  <si>
    <t>ЗАПЕКАНКА ИЗ ПЕЧЕНИ С РИСОМ/ СОУС ТОМАТНЫЙ С ОВОЩАМИ 200/20</t>
  </si>
  <si>
    <t>ОВОЩИ НАТУРАЛЬНЫЕ ПО СЕЗОНУ/ ОГУРЦЫ /</t>
  </si>
  <si>
    <t>КОТЛЕТЫ ДОМАШНИЕ С МАСЛОМ 100/5</t>
  </si>
  <si>
    <t>СОК ФРУКТОВЫЙ /ЯБЛОЧНЫЙ/</t>
  </si>
  <si>
    <t>КИСЛОМОЛОЧНЫЙ НАПИТОК/ КЕФИР/</t>
  </si>
  <si>
    <t>ФРУКТЫ СВЕЖИЕ ПО СЕЗОНУ/ АПЕЛЬСИН/</t>
  </si>
  <si>
    <t xml:space="preserve">ТЫКВА, ПРИПУЩЕННАЯ С ЯБЛОКАМИ </t>
  </si>
  <si>
    <t>ОВОЩИ НАТУРАЛЬНЫЕ ПО СЕЗОНУ/ ТОМАТЫ /</t>
  </si>
  <si>
    <t>БИТОЧКИ РЫБНЫЕ С МАСЛОМ 100/5</t>
  </si>
  <si>
    <t>ЗАПЕКАНКА  ОВОЩНАЯ С КУРИЦЕЙ</t>
  </si>
  <si>
    <t>ЗАПЕКАНКА ИЗ ТВОРОГА/ПОВИДЛО 200/20</t>
  </si>
  <si>
    <t>КИСЛОМОЛОЧНЫЙ НАПИТОК /КЕФИР/</t>
  </si>
  <si>
    <t>КОНДИТЕРСКИЕ ИЗДЕЛИЯ /ПЕЧЕНЬЕ САХАРНОЕ/</t>
  </si>
  <si>
    <t>ЗАПЕКАНКА ИЗ ТВОРОГА С  ТЫКВОЙ / ПОВИДЛО 180/20</t>
  </si>
  <si>
    <t>ТЕФТЕЛИ РЫБНЫЕ В СОУСЕ 130/15</t>
  </si>
  <si>
    <t>САЛАТ ИЗ БЕЛОКОЧАННОЙ КАПУСТЫ С МОРКОВЬЮ****</t>
  </si>
  <si>
    <t>СУП ИЗ ОВОЩЕЙ С ФРИКАДЕЛЬКАМИ 180/70</t>
  </si>
  <si>
    <t>КИСЛОМОЛОЧНЫЙ НАПИТОК/  СНЕЖОК/</t>
  </si>
  <si>
    <t>ФРУКТЫ СВЕЖИЕ ПО СЕЗОНУ /ЯБЛОКО/</t>
  </si>
  <si>
    <t xml:space="preserve">ЯБЛОКИ ПЕЧЕНЫЕ </t>
  </si>
  <si>
    <t>КАША ОВСЯНАЯ "ГЕРКУЛЕС" ВЯЗКАЯ</t>
  </si>
  <si>
    <t>КИСЕЛЬ ИЗ СОКА ПЛОДОВОГО  С САХАРОМ</t>
  </si>
  <si>
    <t>СУП С МАКАРОННЫМИ ИЗДЕЛИЯМИ</t>
  </si>
  <si>
    <t>РИС ОТВАРНОЙ</t>
  </si>
  <si>
    <t>МЮСЛИ  С МОЛОКОМ</t>
  </si>
  <si>
    <t>КОТЛЕТЫ РЫБНЫЕ С МАСЛОМ  110/5</t>
  </si>
  <si>
    <t>ОВОЩИ НАТУРАЛЬНЫЕ /МОРКОВНЫЕ ПАЛОЧКИ/</t>
  </si>
  <si>
    <t>КИСЛОМОЛОЧНЫЙ НАПИТОК /СНЕЖОК/</t>
  </si>
  <si>
    <t>ЗАПЕКАНКА ИЗ ТВОРОГА / МОЛОКО СГУЩ 200/20</t>
  </si>
  <si>
    <t>СОК ФРУКТОВЫЙ/ВИНОГРАДНЫЙ/</t>
  </si>
  <si>
    <t>ИКРА МОРКОВНАЯ</t>
  </si>
  <si>
    <t xml:space="preserve">ПАСТА С КУРИЦЕЙ </t>
  </si>
  <si>
    <t>ОВОЩИ НАТУРАЛЬНЫЕ ПО СЕЗОНУ****/ТОМАТЫ/</t>
  </si>
  <si>
    <t>МАКАРОНЫ В МОЛОКЕ</t>
  </si>
  <si>
    <t>КИСЛОМОЛОЧНЫЙ НАПИТОК /  СНЕЖОК/</t>
  </si>
  <si>
    <t>СУП С КЛЕЦКАМИ</t>
  </si>
  <si>
    <t>СТОЖКИ КУРИНЫЕ С ОВОЩАМИ</t>
  </si>
  <si>
    <t>ЕЖЕДНЕВНОЕ МЕНЮ  ПОЛДНИК 5-11 КЛАСС</t>
  </si>
  <si>
    <t>ЕЖЕДНЕВНОЕ МЕНЮ  ПОЛДНИК 5-114 КЛАСС</t>
  </si>
  <si>
    <t>ЕЖЕДНЕВНОЕ МЕНЮ ЗАВТРАК 5-11 КЛАСС 1 день 1 недели</t>
  </si>
  <si>
    <t>ЕЖЕДНЕВНОЕ МЕНЮ ЗАВТРАК 5-11 КЛАСС 2 день 1 недели</t>
  </si>
  <si>
    <t>ЕЖЕДНЕВНОЕ МЕНЮ ЗАВТРАК 5-11 КЛАСС 3 день 1 недели</t>
  </si>
  <si>
    <t>ЕЖЕДНЕВНОЕ МЕНЮ ЗАВТРАК 5-11 КЛАСС 4 день 1 недели</t>
  </si>
  <si>
    <t>ЕЖЕДНЕВНОЕ МЕНЮ ЗАВТРАК 5-11 КЛАСС 5 день 1 недели</t>
  </si>
  <si>
    <t>ЕЖЕДНЕВНОЕ МЕНЮ ЗАВТРАК 5-11 КЛАСС 6 день 1 недели</t>
  </si>
  <si>
    <t>ЕЖЕДНЕВНОЕ МЕНЮ ЗАВТРАК 5-11 КЛАСС 1 день 2 недели</t>
  </si>
  <si>
    <t>ЕЖЕДНЕВНОЕ МЕНЮ ЗАВТРАК 5-11 КЛАСС 2 день 2 недели</t>
  </si>
  <si>
    <t>ЕЖЕДНЕВНОЕ МЕНЮ ЗАВТРАК 5-11 КЛАСС 3 день 2 недели</t>
  </si>
  <si>
    <t>ЕЖЕДНЕВНОЕ МЕНЮ ЗАВТРАК 5-11 КЛАСС 4 день 2 недели</t>
  </si>
  <si>
    <t>ЕЖЕДНЕВНОЕ МЕНЮ ЗАВТРАК 5-11 КЛАСС 5 день 2 недели</t>
  </si>
  <si>
    <t>ЕЖЕДНЕВНОЕ МЕНЮ ЗАВТРАК 5-11 КЛАСС 6 день 2 недели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</si>
</sst>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228">
    <xf numFmtId="0" fontId="0" fillId="0" borderId="0" xfId="0"/>
    <xf numFmtId="0" fontId="1" fillId="2" borderId="0" xfId="0" applyFont="1" applyFill="1"/>
    <xf numFmtId="0" fontId="1" fillId="2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/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/>
    <xf numFmtId="4" fontId="1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/>
    <xf numFmtId="4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/>
    <xf numFmtId="0" fontId="5" fillId="2" borderId="0" xfId="0" applyFont="1" applyFill="1"/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/>
    <xf numFmtId="4" fontId="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" fontId="2" fillId="2" borderId="10" xfId="0" applyNumberFormat="1" applyFont="1" applyFill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 wrapText="1"/>
    </xf>
    <xf numFmtId="4" fontId="2" fillId="2" borderId="11" xfId="0" applyNumberFormat="1" applyFont="1" applyFill="1" applyBorder="1" applyAlignment="1">
      <alignment horizontal="center" vertical="center" wrapText="1"/>
    </xf>
    <xf numFmtId="4" fontId="2" fillId="2" borderId="3" xfId="0" applyNumberFormat="1" applyFont="1" applyFill="1" applyBorder="1" applyAlignment="1">
      <alignment horizontal="center" vertical="center" wrapText="1"/>
    </xf>
    <xf numFmtId="4" fontId="8" fillId="2" borderId="3" xfId="0" applyNumberFormat="1" applyFont="1" applyFill="1" applyBorder="1" applyAlignment="1">
      <alignment horizontal="center" vertical="center" wrapText="1"/>
    </xf>
    <xf numFmtId="4" fontId="8" fillId="2" borderId="11" xfId="0" applyNumberFormat="1" applyFont="1" applyFill="1" applyBorder="1" applyAlignment="1">
      <alignment horizontal="center" vertical="center" wrapText="1"/>
    </xf>
    <xf numFmtId="4" fontId="2" fillId="2" borderId="12" xfId="0" applyNumberFormat="1" applyFont="1" applyFill="1" applyBorder="1" applyAlignment="1">
      <alignment horizontal="center" vertical="center" wrapText="1"/>
    </xf>
    <xf numFmtId="4" fontId="2" fillId="2" borderId="8" xfId="0" applyNumberFormat="1" applyFont="1" applyFill="1" applyBorder="1" applyAlignment="1">
      <alignment horizontal="center" vertical="center" wrapText="1"/>
    </xf>
    <xf numFmtId="4" fontId="2" fillId="2" borderId="13" xfId="0" applyNumberFormat="1" applyFont="1" applyFill="1" applyBorder="1" applyAlignment="1">
      <alignment horizontal="center" vertical="center" wrapText="1"/>
    </xf>
    <xf numFmtId="4" fontId="1" fillId="2" borderId="11" xfId="0" applyNumberFormat="1" applyFont="1" applyFill="1" applyBorder="1" applyAlignment="1">
      <alignment horizontal="center" vertical="center" wrapText="1"/>
    </xf>
    <xf numFmtId="4" fontId="1" fillId="2" borderId="3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/>
    </xf>
    <xf numFmtId="4" fontId="1" fillId="2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3" borderId="0" xfId="0" applyFont="1" applyFill="1" applyBorder="1" applyAlignment="1">
      <alignment wrapText="1"/>
    </xf>
    <xf numFmtId="0" fontId="9" fillId="0" borderId="0" xfId="0" applyFont="1" applyAlignment="1">
      <alignment wrapText="1"/>
    </xf>
    <xf numFmtId="0" fontId="11" fillId="0" borderId="0" xfId="0" applyFont="1"/>
    <xf numFmtId="0" fontId="9" fillId="0" borderId="0" xfId="0" applyFont="1" applyBorder="1"/>
    <xf numFmtId="0" fontId="2" fillId="2" borderId="8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0" borderId="0" xfId="0" applyFont="1"/>
    <xf numFmtId="0" fontId="9" fillId="3" borderId="0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2" fillId="2" borderId="3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/>
    </xf>
    <xf numFmtId="0" fontId="9" fillId="3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4" fontId="9" fillId="0" borderId="0" xfId="0" applyNumberFormat="1" applyFont="1" applyAlignment="1">
      <alignment horizontal="center"/>
    </xf>
    <xf numFmtId="0" fontId="9" fillId="3" borderId="0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2" borderId="3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9" fillId="0" borderId="0" xfId="0" applyFont="1" applyAlignment="1"/>
    <xf numFmtId="0" fontId="1" fillId="2" borderId="0" xfId="0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9" fillId="0" borderId="6" xfId="0" applyFont="1" applyBorder="1" applyAlignment="1">
      <alignment horizontal="center" vertical="center"/>
    </xf>
    <xf numFmtId="0" fontId="11" fillId="0" borderId="0" xfId="0" applyFont="1" applyBorder="1" applyAlignment="1">
      <alignment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right"/>
    </xf>
    <xf numFmtId="0" fontId="10" fillId="0" borderId="0" xfId="0" applyFont="1" applyAlignment="1"/>
    <xf numFmtId="0" fontId="7" fillId="0" borderId="0" xfId="0" applyFont="1" applyBorder="1" applyAlignment="1"/>
    <xf numFmtId="0" fontId="9" fillId="3" borderId="0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0" xfId="0" applyFont="1" applyBorder="1" applyAlignment="1">
      <alignment wrapText="1"/>
    </xf>
    <xf numFmtId="4" fontId="4" fillId="0" borderId="3" xfId="0" applyNumberFormat="1" applyFont="1" applyBorder="1" applyAlignment="1">
      <alignment horizontal="center" vertical="center"/>
    </xf>
    <xf numFmtId="4" fontId="2" fillId="2" borderId="16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" fontId="1" fillId="0" borderId="8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9" fillId="0" borderId="3" xfId="0" applyFont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" fontId="2" fillId="2" borderId="5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/>
    <xf numFmtId="0" fontId="1" fillId="2" borderId="0" xfId="0" applyFont="1" applyFill="1" applyBorder="1"/>
    <xf numFmtId="0" fontId="2" fillId="0" borderId="0" xfId="0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9" fillId="0" borderId="3" xfId="0" applyFont="1" applyBorder="1"/>
    <xf numFmtId="0" fontId="1" fillId="2" borderId="8" xfId="0" applyFont="1" applyFill="1" applyBorder="1" applyAlignment="1">
      <alignment horizontal="left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3" borderId="0" xfId="0" applyFont="1" applyFill="1" applyBorder="1" applyAlignment="1">
      <alignment horizontal="right"/>
    </xf>
    <xf numFmtId="0" fontId="10" fillId="0" borderId="0" xfId="0" applyFont="1" applyAlignment="1"/>
    <xf numFmtId="0" fontId="7" fillId="0" borderId="0" xfId="0" applyFont="1" applyBorder="1" applyAlignment="1"/>
    <xf numFmtId="0" fontId="2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0" borderId="0" xfId="0" applyFont="1" applyAlignment="1"/>
    <xf numFmtId="0" fontId="9" fillId="0" borderId="0" xfId="0" applyFont="1" applyAlignment="1"/>
    <xf numFmtId="0" fontId="1" fillId="2" borderId="5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830580</xdr:colOff>
      <xdr:row>4</xdr:row>
      <xdr:rowOff>22860</xdr:rowOff>
    </xdr:from>
    <xdr:to>
      <xdr:col>4</xdr:col>
      <xdr:colOff>541020</xdr:colOff>
      <xdr:row>12</xdr:row>
      <xdr:rowOff>18960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" y="1333500"/>
          <a:ext cx="4876800" cy="24649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1150620</xdr:colOff>
      <xdr:row>4</xdr:row>
      <xdr:rowOff>38100</xdr:rowOff>
    </xdr:from>
    <xdr:to>
      <xdr:col>2</xdr:col>
      <xdr:colOff>421142</xdr:colOff>
      <xdr:row>16</xdr:row>
      <xdr:rowOff>118020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39240" y="708660"/>
          <a:ext cx="2958602" cy="2091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1089660</xdr:colOff>
      <xdr:row>4</xdr:row>
      <xdr:rowOff>30480</xdr:rowOff>
    </xdr:from>
    <xdr:to>
      <xdr:col>2</xdr:col>
      <xdr:colOff>662940</xdr:colOff>
      <xdr:row>17</xdr:row>
      <xdr:rowOff>91440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8280" y="701040"/>
          <a:ext cx="3261360" cy="2240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1089660</xdr:colOff>
      <xdr:row>4</xdr:row>
      <xdr:rowOff>30480</xdr:rowOff>
    </xdr:from>
    <xdr:to>
      <xdr:col>2</xdr:col>
      <xdr:colOff>662940</xdr:colOff>
      <xdr:row>16</xdr:row>
      <xdr:rowOff>121920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8280" y="701040"/>
          <a:ext cx="3261360" cy="2240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807720</xdr:colOff>
      <xdr:row>3</xdr:row>
      <xdr:rowOff>152400</xdr:rowOff>
    </xdr:from>
    <xdr:to>
      <xdr:col>3</xdr:col>
      <xdr:colOff>129540</xdr:colOff>
      <xdr:row>12</xdr:row>
      <xdr:rowOff>30480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7760" y="1135380"/>
          <a:ext cx="3749040" cy="266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3</xdr:row>
      <xdr:rowOff>297180</xdr:rowOff>
    </xdr:from>
    <xdr:to>
      <xdr:col>2</xdr:col>
      <xdr:colOff>304800</xdr:colOff>
      <xdr:row>11</xdr:row>
      <xdr:rowOff>7620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580" y="1280160"/>
          <a:ext cx="3192780" cy="23317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1188720</xdr:colOff>
      <xdr:row>4</xdr:row>
      <xdr:rowOff>30480</xdr:rowOff>
    </xdr:from>
    <xdr:to>
      <xdr:col>2</xdr:col>
      <xdr:colOff>259080</xdr:colOff>
      <xdr:row>15</xdr:row>
      <xdr:rowOff>91440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7340" y="731520"/>
          <a:ext cx="2758440" cy="19888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1234440</xdr:colOff>
      <xdr:row>3</xdr:row>
      <xdr:rowOff>144780</xdr:rowOff>
    </xdr:from>
    <xdr:to>
      <xdr:col>2</xdr:col>
      <xdr:colOff>259080</xdr:colOff>
      <xdr:row>16</xdr:row>
      <xdr:rowOff>57060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" y="647700"/>
          <a:ext cx="2712720" cy="2091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1234440</xdr:colOff>
      <xdr:row>3</xdr:row>
      <xdr:rowOff>144780</xdr:rowOff>
    </xdr:from>
    <xdr:to>
      <xdr:col>2</xdr:col>
      <xdr:colOff>259080</xdr:colOff>
      <xdr:row>15</xdr:row>
      <xdr:rowOff>72300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" y="647700"/>
          <a:ext cx="2712720" cy="2091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1127760</xdr:colOff>
      <xdr:row>4</xdr:row>
      <xdr:rowOff>15240</xdr:rowOff>
    </xdr:from>
    <xdr:to>
      <xdr:col>2</xdr:col>
      <xdr:colOff>302687</xdr:colOff>
      <xdr:row>15</xdr:row>
      <xdr:rowOff>34200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6380" y="685800"/>
          <a:ext cx="2863007" cy="186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1051560</xdr:colOff>
      <xdr:row>4</xdr:row>
      <xdr:rowOff>15240</xdr:rowOff>
    </xdr:from>
    <xdr:to>
      <xdr:col>2</xdr:col>
      <xdr:colOff>450713</xdr:colOff>
      <xdr:row>15</xdr:row>
      <xdr:rowOff>137160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0180" y="685800"/>
          <a:ext cx="3087233" cy="1965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1196340</xdr:colOff>
      <xdr:row>4</xdr:row>
      <xdr:rowOff>0</xdr:rowOff>
    </xdr:from>
    <xdr:to>
      <xdr:col>2</xdr:col>
      <xdr:colOff>160020</xdr:colOff>
      <xdr:row>16</xdr:row>
      <xdr:rowOff>79920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4960" y="670560"/>
          <a:ext cx="2651760" cy="209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3"/>
  <sheetViews>
    <sheetView topLeftCell="A4" workbookViewId="0">
      <selection activeCell="B13" sqref="B13:D13"/>
    </sheetView>
  </sheetViews>
  <sheetFormatPr defaultColWidth="8.85546875" defaultRowHeight="15"/>
  <cols>
    <col min="1" max="1" width="3.85546875" style="16" customWidth="1"/>
    <col min="2" max="2" width="53.7109375" style="72" customWidth="1"/>
    <col min="3" max="3" width="10.7109375" style="68" customWidth="1"/>
    <col min="4" max="4" width="10.7109375" style="69" customWidth="1"/>
    <col min="5" max="5" width="10.7109375" style="70" customWidth="1"/>
    <col min="6" max="16384" width="8.85546875" style="16"/>
  </cols>
  <sheetData>
    <row r="1" spans="1:5" s="18" customFormat="1" ht="26.25" customHeight="1">
      <c r="A1" s="3" t="s">
        <v>12</v>
      </c>
      <c r="B1" s="71"/>
      <c r="C1" s="60"/>
      <c r="D1" s="178" t="s">
        <v>8</v>
      </c>
      <c r="E1" s="179"/>
    </row>
    <row r="2" spans="1:5" s="18" customFormat="1" ht="26.25" customHeight="1">
      <c r="A2" s="3" t="s">
        <v>9</v>
      </c>
      <c r="B2" s="71"/>
      <c r="C2" s="180" t="s">
        <v>31</v>
      </c>
      <c r="D2" s="181"/>
      <c r="E2" s="181"/>
    </row>
    <row r="3" spans="1:5" s="18" customFormat="1" ht="26.25" customHeight="1">
      <c r="A3" s="3" t="s">
        <v>10</v>
      </c>
      <c r="B3" s="71"/>
      <c r="C3" s="180" t="s">
        <v>30</v>
      </c>
      <c r="D3" s="181"/>
      <c r="E3" s="181"/>
    </row>
    <row r="4" spans="1:5" s="18" customFormat="1" ht="26.25" customHeight="1">
      <c r="A4" s="3" t="s">
        <v>28</v>
      </c>
      <c r="B4" s="71"/>
      <c r="C4" s="180" t="s">
        <v>29</v>
      </c>
      <c r="D4" s="182"/>
      <c r="E4" s="181"/>
    </row>
    <row r="5" spans="1:5" s="18" customFormat="1" ht="26.25" customHeight="1">
      <c r="A5" s="3"/>
      <c r="B5" s="71"/>
      <c r="C5" s="117"/>
      <c r="D5" s="119"/>
      <c r="E5" s="118"/>
    </row>
    <row r="6" spans="1:5" s="18" customFormat="1" ht="26.25" customHeight="1">
      <c r="A6" s="3"/>
      <c r="B6" s="71"/>
      <c r="C6" s="117"/>
      <c r="D6" s="119"/>
      <c r="E6" s="118"/>
    </row>
    <row r="7" spans="1:5" s="18" customFormat="1" ht="26.25" customHeight="1">
      <c r="A7" s="3"/>
      <c r="B7" s="71"/>
      <c r="C7" s="117"/>
      <c r="D7" s="119"/>
      <c r="E7" s="118"/>
    </row>
    <row r="8" spans="1:5" s="18" customFormat="1" ht="26.25" customHeight="1">
      <c r="A8" s="3"/>
      <c r="B8" s="71"/>
      <c r="C8" s="117"/>
      <c r="D8" s="119"/>
      <c r="E8" s="118"/>
    </row>
    <row r="9" spans="1:5" s="18" customFormat="1" ht="26.25" customHeight="1">
      <c r="A9" s="3"/>
      <c r="B9" s="71"/>
      <c r="C9" s="117"/>
      <c r="D9" s="119"/>
      <c r="E9" s="118"/>
    </row>
    <row r="10" spans="1:5" s="18" customFormat="1" ht="26.25" customHeight="1">
      <c r="A10" s="3"/>
      <c r="B10" s="71"/>
      <c r="C10" s="117"/>
      <c r="D10" s="119"/>
      <c r="E10" s="118"/>
    </row>
    <row r="11" spans="1:5" s="18" customFormat="1" ht="26.25" customHeight="1">
      <c r="A11" s="3"/>
      <c r="B11" s="71"/>
      <c r="C11" s="117"/>
      <c r="D11" s="119"/>
      <c r="E11" s="118"/>
    </row>
    <row r="13" spans="1:5" s="19" customFormat="1" ht="15" customHeight="1">
      <c r="B13" s="183" t="s">
        <v>126</v>
      </c>
      <c r="C13" s="183"/>
      <c r="D13" s="183"/>
      <c r="E13" s="62"/>
    </row>
    <row r="14" spans="1:5" s="54" customFormat="1" ht="13.35" customHeight="1">
      <c r="A14" s="184" t="s">
        <v>11</v>
      </c>
      <c r="B14" s="186" t="s">
        <v>0</v>
      </c>
      <c r="C14" s="187" t="s">
        <v>1</v>
      </c>
      <c r="D14" s="188" t="s">
        <v>2</v>
      </c>
      <c r="E14" s="187" t="s">
        <v>35</v>
      </c>
    </row>
    <row r="15" spans="1:5" s="54" customFormat="1" ht="26.65" customHeight="1">
      <c r="A15" s="185"/>
      <c r="B15" s="186"/>
      <c r="C15" s="187"/>
      <c r="D15" s="188"/>
      <c r="E15" s="187"/>
    </row>
    <row r="16" spans="1:5" s="54" customFormat="1" ht="15" customHeight="1">
      <c r="A16" s="55">
        <v>1</v>
      </c>
      <c r="B16" s="144" t="s">
        <v>38</v>
      </c>
      <c r="C16" s="145">
        <v>200</v>
      </c>
      <c r="D16" s="146">
        <v>247.61</v>
      </c>
      <c r="E16" s="6">
        <v>43.07</v>
      </c>
    </row>
    <row r="17" spans="1:5" s="54" customFormat="1" ht="15" customHeight="1">
      <c r="A17" s="55">
        <v>2</v>
      </c>
      <c r="B17" s="144" t="s">
        <v>39</v>
      </c>
      <c r="C17" s="145">
        <v>50</v>
      </c>
      <c r="D17" s="135">
        <v>180</v>
      </c>
      <c r="E17" s="6">
        <v>25</v>
      </c>
    </row>
    <row r="18" spans="1:5" s="54" customFormat="1" ht="15" customHeight="1">
      <c r="A18" s="55">
        <v>3</v>
      </c>
      <c r="B18" s="144" t="s">
        <v>3</v>
      </c>
      <c r="C18" s="145">
        <v>180</v>
      </c>
      <c r="D18" s="135">
        <f>81*180/200</f>
        <v>72.900000000000006</v>
      </c>
      <c r="E18" s="6">
        <v>10</v>
      </c>
    </row>
    <row r="19" spans="1:5" s="54" customFormat="1" ht="15" customHeight="1">
      <c r="A19" s="55">
        <v>4</v>
      </c>
      <c r="B19" s="144" t="s">
        <v>83</v>
      </c>
      <c r="C19" s="145">
        <v>100</v>
      </c>
      <c r="D19" s="135">
        <v>47</v>
      </c>
      <c r="E19" s="6">
        <v>10</v>
      </c>
    </row>
    <row r="20" spans="1:5" s="54" customFormat="1" ht="15" customHeight="1">
      <c r="A20" s="55">
        <v>5</v>
      </c>
      <c r="B20" s="138" t="s">
        <v>5</v>
      </c>
      <c r="C20" s="2">
        <v>40</v>
      </c>
      <c r="D20" s="135">
        <v>81.58</v>
      </c>
      <c r="E20" s="6">
        <v>4</v>
      </c>
    </row>
    <row r="21" spans="1:5" s="54" customFormat="1" ht="15" customHeight="1">
      <c r="A21" s="55">
        <v>6</v>
      </c>
      <c r="B21" s="147" t="s">
        <v>6</v>
      </c>
      <c r="C21" s="148">
        <f>SUM(C16:C20)</f>
        <v>570</v>
      </c>
      <c r="D21" s="149">
        <f t="shared" ref="D21:E21" si="0">SUM(D16:D20)</f>
        <v>629.09</v>
      </c>
      <c r="E21" s="149">
        <f t="shared" si="0"/>
        <v>92.07</v>
      </c>
    </row>
    <row r="22" spans="1:5" s="57" customFormat="1" ht="15" customHeight="1">
      <c r="A22" s="56"/>
      <c r="B22" s="7"/>
      <c r="C22" s="8"/>
      <c r="D22" s="13"/>
      <c r="E22" s="63"/>
    </row>
    <row r="23" spans="1:5" s="54" customFormat="1" ht="15" customHeight="1">
      <c r="B23" s="183" t="s">
        <v>84</v>
      </c>
      <c r="C23" s="183"/>
      <c r="D23" s="183"/>
      <c r="E23" s="62"/>
    </row>
    <row r="24" spans="1:5" s="54" customFormat="1" ht="13.35" customHeight="1">
      <c r="A24" s="184" t="s">
        <v>11</v>
      </c>
      <c r="B24" s="186" t="s">
        <v>0</v>
      </c>
      <c r="C24" s="187" t="s">
        <v>1</v>
      </c>
      <c r="D24" s="188" t="s">
        <v>2</v>
      </c>
      <c r="E24" s="187" t="s">
        <v>35</v>
      </c>
    </row>
    <row r="25" spans="1:5" s="54" customFormat="1" ht="26.65" customHeight="1" thickBot="1">
      <c r="A25" s="189"/>
      <c r="B25" s="190"/>
      <c r="C25" s="191"/>
      <c r="D25" s="192"/>
      <c r="E25" s="187"/>
    </row>
    <row r="26" spans="1:5" s="54" customFormat="1" ht="15" customHeight="1">
      <c r="A26" s="55">
        <v>1</v>
      </c>
      <c r="B26" s="144" t="s">
        <v>42</v>
      </c>
      <c r="C26" s="145">
        <v>100</v>
      </c>
      <c r="D26" s="146">
        <v>11.9</v>
      </c>
      <c r="E26" s="40">
        <v>11</v>
      </c>
    </row>
    <row r="27" spans="1:5" s="54" customFormat="1" ht="15" customHeight="1">
      <c r="A27" s="55">
        <v>2</v>
      </c>
      <c r="B27" s="144" t="s">
        <v>24</v>
      </c>
      <c r="C27" s="145">
        <v>250</v>
      </c>
      <c r="D27" s="146">
        <v>118.25</v>
      </c>
      <c r="E27" s="41">
        <v>25</v>
      </c>
    </row>
    <row r="28" spans="1:5" s="54" customFormat="1" ht="15" customHeight="1">
      <c r="A28" s="55">
        <v>3</v>
      </c>
      <c r="B28" s="144" t="s">
        <v>19</v>
      </c>
      <c r="C28" s="145">
        <v>180</v>
      </c>
      <c r="D28" s="146">
        <v>164.7</v>
      </c>
      <c r="E28" s="41">
        <v>22</v>
      </c>
    </row>
    <row r="29" spans="1:5" s="54" customFormat="1" ht="15" customHeight="1">
      <c r="A29" s="55">
        <v>4</v>
      </c>
      <c r="B29" s="144" t="s">
        <v>85</v>
      </c>
      <c r="C29" s="145">
        <v>125</v>
      </c>
      <c r="D29" s="146">
        <v>179.68</v>
      </c>
      <c r="E29" s="41">
        <v>43.37</v>
      </c>
    </row>
    <row r="30" spans="1:5" s="54" customFormat="1" ht="15" customHeight="1">
      <c r="A30" s="55">
        <v>5</v>
      </c>
      <c r="B30" s="138" t="s">
        <v>86</v>
      </c>
      <c r="C30" s="2">
        <v>180</v>
      </c>
      <c r="D30" s="135">
        <f>136.4*180/200</f>
        <v>122.76</v>
      </c>
      <c r="E30" s="41">
        <v>10</v>
      </c>
    </row>
    <row r="31" spans="1:5" s="54" customFormat="1" ht="15" customHeight="1">
      <c r="A31" s="55">
        <v>6</v>
      </c>
      <c r="B31" s="144" t="s">
        <v>4</v>
      </c>
      <c r="C31" s="145">
        <v>50</v>
      </c>
      <c r="D31" s="146">
        <v>118.4</v>
      </c>
      <c r="E31" s="41">
        <v>5</v>
      </c>
    </row>
    <row r="32" spans="1:5" s="54" customFormat="1" ht="15" customHeight="1">
      <c r="A32" s="55">
        <v>7</v>
      </c>
      <c r="B32" s="138" t="s">
        <v>5</v>
      </c>
      <c r="C32" s="2">
        <v>50</v>
      </c>
      <c r="D32" s="135">
        <f>81.58*50/40</f>
        <v>101.97499999999999</v>
      </c>
      <c r="E32" s="41">
        <v>5</v>
      </c>
    </row>
    <row r="33" spans="1:5" s="57" customFormat="1" ht="15" customHeight="1" thickBot="1">
      <c r="A33" s="58"/>
      <c r="B33" s="147" t="s">
        <v>6</v>
      </c>
      <c r="C33" s="148">
        <f>SUM(C26:C32)</f>
        <v>935</v>
      </c>
      <c r="D33" s="149">
        <f t="shared" ref="D33" si="1">SUM(D26:D32)</f>
        <v>817.66500000000008</v>
      </c>
      <c r="E33" s="39">
        <f>E26+E27+E28+E29+E30+E31+E32</f>
        <v>121.37</v>
      </c>
    </row>
    <row r="34" spans="1:5" s="57" customFormat="1" ht="15" customHeight="1">
      <c r="A34" s="56"/>
      <c r="B34" s="7"/>
      <c r="C34" s="8"/>
      <c r="D34" s="13"/>
      <c r="E34" s="63"/>
    </row>
    <row r="35" spans="1:5" s="54" customFormat="1" ht="15" customHeight="1">
      <c r="B35" s="183" t="s">
        <v>124</v>
      </c>
      <c r="C35" s="183"/>
      <c r="D35" s="183"/>
      <c r="E35" s="62"/>
    </row>
    <row r="36" spans="1:5" s="54" customFormat="1" ht="13.35" customHeight="1">
      <c r="A36" s="184" t="s">
        <v>11</v>
      </c>
      <c r="B36" s="186" t="s">
        <v>0</v>
      </c>
      <c r="C36" s="187" t="s">
        <v>1</v>
      </c>
      <c r="D36" s="188" t="s">
        <v>2</v>
      </c>
      <c r="E36" s="187" t="s">
        <v>35</v>
      </c>
    </row>
    <row r="37" spans="1:5" s="54" customFormat="1" ht="26.65" customHeight="1">
      <c r="A37" s="185"/>
      <c r="B37" s="186"/>
      <c r="C37" s="187"/>
      <c r="D37" s="188"/>
      <c r="E37" s="187"/>
    </row>
    <row r="38" spans="1:5" s="54" customFormat="1" ht="30" customHeight="1">
      <c r="A38" s="55">
        <v>1</v>
      </c>
      <c r="B38" s="144" t="s">
        <v>87</v>
      </c>
      <c r="C38" s="145">
        <v>220</v>
      </c>
      <c r="D38" s="146">
        <v>292.89</v>
      </c>
      <c r="E38" s="4">
        <v>39.47</v>
      </c>
    </row>
    <row r="39" spans="1:5" s="54" customFormat="1" ht="15" customHeight="1">
      <c r="A39" s="55">
        <v>2</v>
      </c>
      <c r="B39" s="138" t="s">
        <v>21</v>
      </c>
      <c r="C39" s="2">
        <v>180</v>
      </c>
      <c r="D39" s="135">
        <v>31.15</v>
      </c>
      <c r="E39" s="4">
        <v>10</v>
      </c>
    </row>
    <row r="40" spans="1:5" s="54" customFormat="1" ht="15" customHeight="1">
      <c r="A40" s="59">
        <v>3</v>
      </c>
      <c r="B40" s="144" t="s">
        <v>4</v>
      </c>
      <c r="C40" s="145">
        <v>20</v>
      </c>
      <c r="D40" s="146">
        <v>47.36</v>
      </c>
      <c r="E40" s="4">
        <v>2</v>
      </c>
    </row>
    <row r="41" spans="1:5" s="57" customFormat="1" ht="15" customHeight="1">
      <c r="A41" s="58"/>
      <c r="B41" s="147" t="s">
        <v>6</v>
      </c>
      <c r="C41" s="148">
        <f>SUM(C38:C40)</f>
        <v>420</v>
      </c>
      <c r="D41" s="149">
        <f t="shared" ref="D41" si="2">SUM(D38:D40)</f>
        <v>371.4</v>
      </c>
      <c r="E41" s="65">
        <f t="shared" ref="E41" si="3">SUM(E38:E40)</f>
        <v>51.47</v>
      </c>
    </row>
    <row r="42" spans="1:5" s="21" customFormat="1" ht="21.6" customHeight="1">
      <c r="A42" s="24"/>
      <c r="B42" s="7"/>
      <c r="C42" s="12"/>
      <c r="D42" s="13"/>
      <c r="E42" s="66"/>
    </row>
    <row r="43" spans="1:5" s="21" customFormat="1" ht="21.6" customHeight="1">
      <c r="A43" s="24" t="s">
        <v>32</v>
      </c>
      <c r="B43" s="7"/>
      <c r="C43" s="12"/>
      <c r="D43" s="13"/>
      <c r="E43" s="66"/>
    </row>
  </sheetData>
  <mergeCells count="22">
    <mergeCell ref="D24:D25"/>
    <mergeCell ref="A36:A37"/>
    <mergeCell ref="B36:B37"/>
    <mergeCell ref="C36:C37"/>
    <mergeCell ref="D36:D37"/>
    <mergeCell ref="E14:E15"/>
    <mergeCell ref="E24:E25"/>
    <mergeCell ref="E36:E37"/>
    <mergeCell ref="B14:B15"/>
    <mergeCell ref="C14:C15"/>
    <mergeCell ref="D14:D15"/>
    <mergeCell ref="A14:A15"/>
    <mergeCell ref="B23:D23"/>
    <mergeCell ref="B35:D35"/>
    <mergeCell ref="A24:A25"/>
    <mergeCell ref="B24:B25"/>
    <mergeCell ref="C24:C25"/>
    <mergeCell ref="D1:E1"/>
    <mergeCell ref="C2:E2"/>
    <mergeCell ref="C3:E3"/>
    <mergeCell ref="C4:E4"/>
    <mergeCell ref="B13:D13"/>
  </mergeCells>
  <pageMargins left="0.70866141732283472" right="0.70866141732283472" top="0.39370078740157483" bottom="0.74803149606299213" header="0.31496062992125984" footer="0.31496062992125984"/>
  <pageSetup paperSize="9"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52"/>
  <sheetViews>
    <sheetView topLeftCell="A4" workbookViewId="0">
      <selection activeCell="B19" sqref="B19:D19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3" spans="1:5">
      <c r="C13" s="122"/>
      <c r="D13" s="122"/>
      <c r="E13" s="122"/>
    </row>
    <row r="14" spans="1:5">
      <c r="C14" s="122"/>
      <c r="D14" s="122"/>
      <c r="E14" s="122"/>
    </row>
    <row r="18" spans="1:5">
      <c r="C18" s="122"/>
      <c r="D18" s="122"/>
      <c r="E18" s="122"/>
    </row>
    <row r="19" spans="1:5" s="1" customFormat="1" ht="15" customHeight="1">
      <c r="B19" s="183" t="s">
        <v>135</v>
      </c>
      <c r="C19" s="183"/>
      <c r="D19" s="183"/>
      <c r="E19" s="62"/>
    </row>
    <row r="20" spans="1:5">
      <c r="A20" s="224" t="s">
        <v>14</v>
      </c>
      <c r="B20" s="187" t="s">
        <v>0</v>
      </c>
      <c r="C20" s="187" t="s">
        <v>1</v>
      </c>
      <c r="D20" s="187" t="s">
        <v>2</v>
      </c>
      <c r="E20" s="226" t="s">
        <v>35</v>
      </c>
    </row>
    <row r="21" spans="1:5" ht="13.5" thickBot="1">
      <c r="A21" s="225"/>
      <c r="B21" s="187"/>
      <c r="C21" s="191"/>
      <c r="D21" s="191"/>
      <c r="E21" s="226"/>
    </row>
    <row r="22" spans="1:5" ht="15" customHeight="1">
      <c r="A22" s="48">
        <v>1</v>
      </c>
      <c r="B22" s="144" t="s">
        <v>67</v>
      </c>
      <c r="C22" s="145">
        <v>110</v>
      </c>
      <c r="D22" s="146">
        <v>114.5</v>
      </c>
      <c r="E22" s="33">
        <v>10</v>
      </c>
    </row>
    <row r="23" spans="1:5" ht="15" customHeight="1">
      <c r="A23" s="48">
        <v>2</v>
      </c>
      <c r="B23" s="144" t="s">
        <v>82</v>
      </c>
      <c r="C23" s="145">
        <v>200</v>
      </c>
      <c r="D23" s="146">
        <v>337.15</v>
      </c>
      <c r="E23" s="34">
        <v>70</v>
      </c>
    </row>
    <row r="24" spans="1:5" ht="15" customHeight="1">
      <c r="A24" s="48">
        <v>3</v>
      </c>
      <c r="B24" s="138" t="s">
        <v>68</v>
      </c>
      <c r="C24" s="2">
        <v>200</v>
      </c>
      <c r="D24" s="135">
        <f>593*0.2</f>
        <v>118.60000000000001</v>
      </c>
      <c r="E24" s="34">
        <v>10</v>
      </c>
    </row>
    <row r="25" spans="1:5" ht="15" customHeight="1">
      <c r="A25" s="48">
        <v>4</v>
      </c>
      <c r="B25" s="144" t="s">
        <v>4</v>
      </c>
      <c r="C25" s="145">
        <v>40</v>
      </c>
      <c r="D25" s="146">
        <v>94.73</v>
      </c>
      <c r="E25" s="34">
        <v>4</v>
      </c>
    </row>
    <row r="26" spans="1:5" s="73" customFormat="1" ht="15" customHeight="1">
      <c r="A26" s="4">
        <v>6</v>
      </c>
      <c r="B26" s="147" t="s">
        <v>6</v>
      </c>
      <c r="C26" s="148">
        <f>SUM(C22:C25)</f>
        <v>550</v>
      </c>
      <c r="D26" s="149">
        <f t="shared" ref="D26" si="0">SUM(D22:D25)</f>
        <v>664.98</v>
      </c>
      <c r="E26" s="104">
        <f t="shared" ref="E26" si="1">SUM(E22:E25)</f>
        <v>94</v>
      </c>
    </row>
    <row r="27" spans="1:5" ht="15" customHeight="1">
      <c r="A27" s="1"/>
      <c r="B27" s="14"/>
      <c r="C27" s="15"/>
      <c r="D27" s="44"/>
      <c r="E27" s="113"/>
    </row>
    <row r="28" spans="1:5" s="1" customFormat="1" ht="15" customHeight="1">
      <c r="B28" s="183" t="s">
        <v>84</v>
      </c>
      <c r="C28" s="183"/>
      <c r="D28" s="183"/>
      <c r="E28" s="62"/>
    </row>
    <row r="29" spans="1:5">
      <c r="A29" s="222" t="s">
        <v>14</v>
      </c>
      <c r="B29" s="200" t="s">
        <v>0</v>
      </c>
      <c r="C29" s="187" t="s">
        <v>1</v>
      </c>
      <c r="D29" s="187" t="s">
        <v>2</v>
      </c>
      <c r="E29" s="226" t="s">
        <v>35</v>
      </c>
    </row>
    <row r="30" spans="1:5">
      <c r="A30" s="223"/>
      <c r="B30" s="200"/>
      <c r="C30" s="187"/>
      <c r="D30" s="187"/>
      <c r="E30" s="226"/>
    </row>
    <row r="31" spans="1:5" ht="13.5" thickBot="1">
      <c r="A31" s="110"/>
      <c r="B31" s="61" t="s">
        <v>66</v>
      </c>
      <c r="C31" s="96"/>
      <c r="D31" s="96"/>
      <c r="E31" s="132"/>
    </row>
    <row r="32" spans="1:5" ht="15" customHeight="1">
      <c r="A32" s="110">
        <v>1</v>
      </c>
      <c r="B32" s="144" t="s">
        <v>69</v>
      </c>
      <c r="C32" s="145">
        <v>100</v>
      </c>
      <c r="D32" s="146">
        <v>86.5</v>
      </c>
      <c r="E32" s="36">
        <v>11</v>
      </c>
    </row>
    <row r="33" spans="1:5" ht="15" customHeight="1">
      <c r="A33" s="48">
        <v>2</v>
      </c>
      <c r="B33" s="144" t="s">
        <v>70</v>
      </c>
      <c r="C33" s="145">
        <v>250</v>
      </c>
      <c r="D33" s="146">
        <v>110.5</v>
      </c>
      <c r="E33" s="34">
        <v>25</v>
      </c>
    </row>
    <row r="34" spans="1:5" ht="15" customHeight="1">
      <c r="A34" s="48">
        <v>3</v>
      </c>
      <c r="B34" s="144" t="s">
        <v>71</v>
      </c>
      <c r="C34" s="145">
        <v>180</v>
      </c>
      <c r="D34" s="146">
        <v>236.64</v>
      </c>
      <c r="E34" s="34">
        <v>24</v>
      </c>
    </row>
    <row r="35" spans="1:5" ht="15" customHeight="1">
      <c r="A35" s="48">
        <v>4</v>
      </c>
      <c r="B35" s="144" t="s">
        <v>72</v>
      </c>
      <c r="C35" s="145">
        <v>100</v>
      </c>
      <c r="D35" s="146">
        <v>190.12</v>
      </c>
      <c r="E35" s="34">
        <v>45.69</v>
      </c>
    </row>
    <row r="36" spans="1:5" ht="15" customHeight="1">
      <c r="A36" s="48">
        <v>5</v>
      </c>
      <c r="B36" s="138" t="s">
        <v>73</v>
      </c>
      <c r="C36" s="2">
        <v>200</v>
      </c>
      <c r="D36" s="135">
        <f>89.5*200/180</f>
        <v>99.444444444444443</v>
      </c>
      <c r="E36" s="34">
        <v>10</v>
      </c>
    </row>
    <row r="37" spans="1:5" ht="15" customHeight="1">
      <c r="A37" s="48">
        <v>6</v>
      </c>
      <c r="B37" s="144" t="s">
        <v>4</v>
      </c>
      <c r="C37" s="145">
        <v>50</v>
      </c>
      <c r="D37" s="146">
        <v>118.4</v>
      </c>
      <c r="E37" s="34">
        <v>5</v>
      </c>
    </row>
    <row r="38" spans="1:5" ht="15" customHeight="1">
      <c r="A38" s="48">
        <v>7</v>
      </c>
      <c r="B38" s="138" t="s">
        <v>5</v>
      </c>
      <c r="C38" s="2">
        <v>40</v>
      </c>
      <c r="D38" s="135">
        <v>81.58</v>
      </c>
      <c r="E38" s="34">
        <v>4</v>
      </c>
    </row>
    <row r="39" spans="1:5" s="73" customFormat="1" ht="15" customHeight="1">
      <c r="A39" s="4"/>
      <c r="B39" s="147" t="s">
        <v>6</v>
      </c>
      <c r="C39" s="148">
        <f>SUM(C32:C38)</f>
        <v>920</v>
      </c>
      <c r="D39" s="149">
        <f t="shared" ref="D39" si="2">SUM(D32:D38)</f>
        <v>923.18444444444447</v>
      </c>
      <c r="E39" s="104">
        <f t="shared" ref="E39" si="3">SUM(E32:E38)</f>
        <v>124.69</v>
      </c>
    </row>
    <row r="40" spans="1:5" ht="15" customHeight="1">
      <c r="A40" s="1"/>
      <c r="B40" s="14"/>
      <c r="C40" s="15"/>
      <c r="D40" s="44"/>
      <c r="E40" s="113"/>
    </row>
    <row r="41" spans="1:5" s="1" customFormat="1" ht="15" customHeight="1">
      <c r="B41" s="183" t="s">
        <v>124</v>
      </c>
      <c r="C41" s="183"/>
      <c r="D41" s="183"/>
      <c r="E41" s="62"/>
    </row>
    <row r="42" spans="1:5">
      <c r="A42" s="220" t="s">
        <v>14</v>
      </c>
      <c r="B42" s="187" t="s">
        <v>0</v>
      </c>
      <c r="C42" s="187" t="s">
        <v>1</v>
      </c>
      <c r="D42" s="187" t="s">
        <v>2</v>
      </c>
      <c r="E42" s="226" t="s">
        <v>35</v>
      </c>
    </row>
    <row r="43" spans="1:5">
      <c r="A43" s="221"/>
      <c r="B43" s="187"/>
      <c r="C43" s="187"/>
      <c r="D43" s="187"/>
      <c r="E43" s="226"/>
    </row>
    <row r="44" spans="1:5" ht="15" customHeight="1">
      <c r="A44" s="103">
        <v>1</v>
      </c>
      <c r="B44" s="138" t="s">
        <v>74</v>
      </c>
      <c r="C44" s="2">
        <v>100</v>
      </c>
      <c r="D44" s="135">
        <v>165.18</v>
      </c>
      <c r="E44" s="104">
        <v>18.47</v>
      </c>
    </row>
    <row r="45" spans="1:5" ht="15" customHeight="1">
      <c r="A45" s="48">
        <v>2</v>
      </c>
      <c r="B45" s="138" t="s">
        <v>75</v>
      </c>
      <c r="C45" s="2">
        <v>20</v>
      </c>
      <c r="D45" s="135">
        <f>54*20/15</f>
        <v>72</v>
      </c>
      <c r="E45" s="104">
        <v>20</v>
      </c>
    </row>
    <row r="46" spans="1:5" ht="15" customHeight="1">
      <c r="A46" s="48">
        <v>3</v>
      </c>
      <c r="B46" s="138" t="s">
        <v>90</v>
      </c>
      <c r="C46" s="2">
        <v>200</v>
      </c>
      <c r="D46" s="135">
        <v>84.8</v>
      </c>
      <c r="E46" s="104">
        <v>10</v>
      </c>
    </row>
    <row r="47" spans="1:5" s="73" customFormat="1" ht="15" customHeight="1">
      <c r="A47" s="142">
        <v>4</v>
      </c>
      <c r="B47" s="172" t="s">
        <v>99</v>
      </c>
      <c r="C47" s="173">
        <v>30</v>
      </c>
      <c r="D47" s="136">
        <v>85.01</v>
      </c>
      <c r="E47" s="170">
        <v>3</v>
      </c>
    </row>
    <row r="48" spans="1:5">
      <c r="A48" s="171"/>
      <c r="B48" s="155" t="s">
        <v>6</v>
      </c>
      <c r="C48" s="156">
        <f>SUM(C44:C47)</f>
        <v>350</v>
      </c>
      <c r="D48" s="157">
        <f t="shared" ref="D48:E48" si="4">SUM(D44:D47)</f>
        <v>406.99</v>
      </c>
      <c r="E48" s="157">
        <f t="shared" si="4"/>
        <v>51.47</v>
      </c>
    </row>
    <row r="49" spans="1:6">
      <c r="A49" s="11"/>
      <c r="B49" s="7"/>
      <c r="C49" s="12"/>
      <c r="D49" s="13"/>
      <c r="E49" s="113"/>
    </row>
    <row r="50" spans="1:6">
      <c r="A50" s="67" t="str">
        <f>'1 Д 1 Н'!A43</f>
        <v xml:space="preserve">    Заведующий производством  _______________/  ______________/                              /</v>
      </c>
    </row>
    <row r="51" spans="1:6" s="1" customFormat="1" ht="21.6" customHeight="1">
      <c r="A51" s="196" t="s">
        <v>36</v>
      </c>
      <c r="B51" s="197"/>
      <c r="C51" s="197"/>
      <c r="D51" s="197"/>
      <c r="E51" s="197"/>
      <c r="F51" s="76"/>
    </row>
    <row r="52" spans="1:6">
      <c r="A52" s="77" t="s">
        <v>37</v>
      </c>
      <c r="E52" s="69"/>
      <c r="F52" s="70"/>
    </row>
  </sheetData>
  <mergeCells count="19">
    <mergeCell ref="B19:D19"/>
    <mergeCell ref="A20:A21"/>
    <mergeCell ref="B20:B21"/>
    <mergeCell ref="C20:C21"/>
    <mergeCell ref="D20:D21"/>
    <mergeCell ref="A51:E51"/>
    <mergeCell ref="E20:E21"/>
    <mergeCell ref="E29:E30"/>
    <mergeCell ref="E42:E43"/>
    <mergeCell ref="A42:A43"/>
    <mergeCell ref="B42:B43"/>
    <mergeCell ref="C42:C43"/>
    <mergeCell ref="D42:D43"/>
    <mergeCell ref="B28:D28"/>
    <mergeCell ref="A29:A30"/>
    <mergeCell ref="B29:B30"/>
    <mergeCell ref="C29:C30"/>
    <mergeCell ref="D29:D30"/>
    <mergeCell ref="B41:D41"/>
  </mergeCells>
  <pageMargins left="0.7" right="0.7" top="0.75" bottom="0.75" header="0.3" footer="0.3"/>
  <pageSetup paperSize="9" scale="8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52"/>
  <sheetViews>
    <sheetView workbookViewId="0">
      <selection activeCell="B19" sqref="B19:D19"/>
    </sheetView>
  </sheetViews>
  <sheetFormatPr defaultColWidth="8.85546875" defaultRowHeight="12.75"/>
  <cols>
    <col min="1" max="1" width="5.7109375" style="67" customWidth="1"/>
    <col min="2" max="2" width="53.7109375" style="115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6" spans="1:5">
      <c r="C16" s="122"/>
      <c r="D16" s="122"/>
      <c r="E16" s="122"/>
    </row>
    <row r="17" spans="1:5">
      <c r="C17" s="122"/>
      <c r="D17" s="122"/>
      <c r="E17" s="122"/>
    </row>
    <row r="18" spans="1:5">
      <c r="C18" s="122"/>
      <c r="D18" s="122"/>
      <c r="E18" s="122"/>
    </row>
    <row r="19" spans="1:5" s="1" customFormat="1" ht="15" customHeight="1">
      <c r="B19" s="183" t="s">
        <v>136</v>
      </c>
      <c r="C19" s="183"/>
      <c r="D19" s="183"/>
      <c r="E19" s="62"/>
    </row>
    <row r="20" spans="1:5">
      <c r="A20" s="224" t="s">
        <v>14</v>
      </c>
      <c r="B20" s="205" t="s">
        <v>0</v>
      </c>
      <c r="C20" s="187" t="s">
        <v>1</v>
      </c>
      <c r="D20" s="187" t="s">
        <v>2</v>
      </c>
      <c r="E20" s="226" t="s">
        <v>35</v>
      </c>
    </row>
    <row r="21" spans="1:5" ht="13.5" thickBot="1">
      <c r="A21" s="225"/>
      <c r="B21" s="205"/>
      <c r="C21" s="187"/>
      <c r="D21" s="187"/>
      <c r="E21" s="226"/>
    </row>
    <row r="22" spans="1:5" ht="15" customHeight="1">
      <c r="A22" s="48">
        <v>1</v>
      </c>
      <c r="B22" s="144" t="s">
        <v>113</v>
      </c>
      <c r="C22" s="145">
        <v>100</v>
      </c>
      <c r="D22" s="146">
        <v>25</v>
      </c>
      <c r="E22" s="33">
        <v>11</v>
      </c>
    </row>
    <row r="23" spans="1:5" ht="15" customHeight="1">
      <c r="A23" s="48">
        <v>2</v>
      </c>
      <c r="B23" s="144" t="s">
        <v>76</v>
      </c>
      <c r="C23" s="145">
        <v>180</v>
      </c>
      <c r="D23" s="146">
        <v>153.18</v>
      </c>
      <c r="E23" s="34">
        <v>20</v>
      </c>
    </row>
    <row r="24" spans="1:5" ht="15" customHeight="1">
      <c r="A24" s="48">
        <v>3</v>
      </c>
      <c r="B24" s="144" t="s">
        <v>77</v>
      </c>
      <c r="C24" s="145">
        <v>130</v>
      </c>
      <c r="D24" s="146">
        <v>213.33</v>
      </c>
      <c r="E24" s="34">
        <v>48</v>
      </c>
    </row>
    <row r="25" spans="1:5" ht="15" customHeight="1">
      <c r="A25" s="48">
        <v>4</v>
      </c>
      <c r="B25" s="138" t="s">
        <v>41</v>
      </c>
      <c r="C25" s="2">
        <v>200</v>
      </c>
      <c r="D25" s="135">
        <v>84.8</v>
      </c>
      <c r="E25" s="34">
        <v>10</v>
      </c>
    </row>
    <row r="26" spans="1:5" ht="15" customHeight="1">
      <c r="A26" s="48">
        <v>6</v>
      </c>
      <c r="B26" s="144" t="s">
        <v>5</v>
      </c>
      <c r="C26" s="145">
        <v>30</v>
      </c>
      <c r="D26" s="146">
        <v>61.19</v>
      </c>
      <c r="E26" s="34">
        <v>3</v>
      </c>
    </row>
    <row r="27" spans="1:5" s="73" customFormat="1" ht="15" customHeight="1">
      <c r="A27" s="4">
        <v>7</v>
      </c>
      <c r="B27" s="147" t="s">
        <v>6</v>
      </c>
      <c r="C27" s="148">
        <f>SUM(C22:C26)</f>
        <v>640</v>
      </c>
      <c r="D27" s="149">
        <f t="shared" ref="D27" si="0">SUM(D22:D26)</f>
        <v>537.5</v>
      </c>
      <c r="E27" s="104">
        <f t="shared" ref="E27" si="1">SUM(E22:E26)</f>
        <v>92</v>
      </c>
    </row>
    <row r="28" spans="1:5" ht="15" customHeight="1">
      <c r="A28" s="1"/>
      <c r="B28" s="14"/>
      <c r="C28" s="15"/>
      <c r="D28" s="44"/>
    </row>
    <row r="29" spans="1:5" s="1" customFormat="1" ht="15" customHeight="1">
      <c r="B29" s="183" t="s">
        <v>84</v>
      </c>
      <c r="C29" s="183"/>
      <c r="D29" s="183"/>
      <c r="E29" s="62"/>
    </row>
    <row r="30" spans="1:5">
      <c r="A30" s="222" t="s">
        <v>14</v>
      </c>
      <c r="B30" s="186" t="s">
        <v>0</v>
      </c>
      <c r="C30" s="187" t="s">
        <v>1</v>
      </c>
      <c r="D30" s="187" t="s">
        <v>2</v>
      </c>
      <c r="E30" s="226" t="s">
        <v>35</v>
      </c>
    </row>
    <row r="31" spans="1:5" ht="13.5" thickBot="1">
      <c r="A31" s="223"/>
      <c r="B31" s="186"/>
      <c r="C31" s="187"/>
      <c r="D31" s="187"/>
      <c r="E31" s="226"/>
    </row>
    <row r="32" spans="1:5" ht="15" customHeight="1">
      <c r="A32" s="110">
        <v>1</v>
      </c>
      <c r="B32" s="144" t="s">
        <v>119</v>
      </c>
      <c r="C32" s="145">
        <v>100</v>
      </c>
      <c r="D32" s="146">
        <v>22</v>
      </c>
      <c r="E32" s="33">
        <v>11</v>
      </c>
    </row>
    <row r="33" spans="1:5" ht="15" customHeight="1">
      <c r="A33" s="48">
        <v>2</v>
      </c>
      <c r="B33" s="144" t="s">
        <v>78</v>
      </c>
      <c r="C33" s="145">
        <v>250</v>
      </c>
      <c r="D33" s="146">
        <v>95.25</v>
      </c>
      <c r="E33" s="34">
        <v>20</v>
      </c>
    </row>
    <row r="34" spans="1:5" ht="15" customHeight="1">
      <c r="A34" s="48">
        <v>3</v>
      </c>
      <c r="B34" s="144" t="s">
        <v>79</v>
      </c>
      <c r="C34" s="145">
        <v>200</v>
      </c>
      <c r="D34" s="146">
        <v>395</v>
      </c>
      <c r="E34" s="34">
        <v>50</v>
      </c>
    </row>
    <row r="35" spans="1:5" ht="15" customHeight="1">
      <c r="A35" s="48">
        <v>4</v>
      </c>
      <c r="B35" s="138" t="s">
        <v>80</v>
      </c>
      <c r="C35" s="2">
        <v>25</v>
      </c>
      <c r="D35" s="135">
        <v>44</v>
      </c>
      <c r="E35" s="34">
        <v>5</v>
      </c>
    </row>
    <row r="36" spans="1:5" ht="15" customHeight="1">
      <c r="A36" s="48">
        <v>5</v>
      </c>
      <c r="B36" s="144" t="s">
        <v>91</v>
      </c>
      <c r="C36" s="145">
        <v>220</v>
      </c>
      <c r="D36" s="146">
        <v>116.6</v>
      </c>
      <c r="E36" s="34">
        <v>10</v>
      </c>
    </row>
    <row r="37" spans="1:5" ht="15" customHeight="1">
      <c r="A37" s="48">
        <v>6</v>
      </c>
      <c r="B37" s="138" t="s">
        <v>45</v>
      </c>
      <c r="C37" s="2">
        <v>150</v>
      </c>
      <c r="D37" s="135">
        <v>64.5</v>
      </c>
      <c r="E37" s="34">
        <v>15</v>
      </c>
    </row>
    <row r="38" spans="1:5" ht="15" customHeight="1">
      <c r="A38" s="48">
        <v>7</v>
      </c>
      <c r="B38" s="144" t="s">
        <v>4</v>
      </c>
      <c r="C38" s="145">
        <v>50</v>
      </c>
      <c r="D38" s="146">
        <v>118.4</v>
      </c>
      <c r="E38" s="34">
        <v>5</v>
      </c>
    </row>
    <row r="39" spans="1:5" ht="15" customHeight="1">
      <c r="A39" s="140">
        <v>8</v>
      </c>
      <c r="B39" s="138" t="s">
        <v>5</v>
      </c>
      <c r="C39" s="2">
        <v>40</v>
      </c>
      <c r="D39" s="135">
        <v>81.58</v>
      </c>
      <c r="E39" s="34">
        <v>4</v>
      </c>
    </row>
    <row r="40" spans="1:5" s="73" customFormat="1" ht="15" customHeight="1">
      <c r="A40" s="9"/>
      <c r="B40" s="147" t="s">
        <v>6</v>
      </c>
      <c r="C40" s="148">
        <f>SUM(C32:C39)</f>
        <v>1035</v>
      </c>
      <c r="D40" s="149">
        <f t="shared" ref="D40" si="2">SUM(D32:D39)</f>
        <v>937.33</v>
      </c>
      <c r="E40" s="104">
        <f t="shared" ref="E40" si="3">SUM(E32:E39)</f>
        <v>120</v>
      </c>
    </row>
    <row r="41" spans="1:5" s="73" customFormat="1" ht="15" customHeight="1">
      <c r="A41" s="5"/>
      <c r="B41" s="7"/>
      <c r="C41" s="8"/>
      <c r="D41" s="13"/>
      <c r="E41" s="113"/>
    </row>
    <row r="42" spans="1:5" s="1" customFormat="1" ht="15" customHeight="1">
      <c r="B42" s="183" t="s">
        <v>125</v>
      </c>
      <c r="C42" s="183"/>
      <c r="D42" s="183"/>
      <c r="E42" s="62"/>
    </row>
    <row r="43" spans="1:5">
      <c r="A43" s="220" t="s">
        <v>14</v>
      </c>
      <c r="B43" s="205" t="s">
        <v>0</v>
      </c>
      <c r="C43" s="187" t="s">
        <v>1</v>
      </c>
      <c r="D43" s="187" t="s">
        <v>2</v>
      </c>
      <c r="E43" s="226" t="s">
        <v>35</v>
      </c>
    </row>
    <row r="44" spans="1:5">
      <c r="A44" s="221"/>
      <c r="B44" s="205"/>
      <c r="C44" s="187"/>
      <c r="D44" s="187"/>
      <c r="E44" s="226"/>
    </row>
    <row r="45" spans="1:5" ht="15" customHeight="1">
      <c r="A45" s="141">
        <v>1</v>
      </c>
      <c r="B45" s="174" t="s">
        <v>81</v>
      </c>
      <c r="C45" s="145">
        <v>200</v>
      </c>
      <c r="D45" s="146">
        <v>258.25</v>
      </c>
      <c r="E45" s="104">
        <v>39.47</v>
      </c>
    </row>
    <row r="46" spans="1:5" ht="30" customHeight="1">
      <c r="A46" s="140">
        <v>2</v>
      </c>
      <c r="B46" s="134" t="s">
        <v>47</v>
      </c>
      <c r="C46" s="2">
        <v>180</v>
      </c>
      <c r="D46" s="135">
        <v>103.14</v>
      </c>
      <c r="E46" s="104">
        <v>10</v>
      </c>
    </row>
    <row r="47" spans="1:5" s="73" customFormat="1" ht="15" customHeight="1">
      <c r="A47" s="140">
        <v>3</v>
      </c>
      <c r="B47" s="175" t="s">
        <v>5</v>
      </c>
      <c r="C47" s="151">
        <v>20</v>
      </c>
      <c r="D47" s="152">
        <v>45.98</v>
      </c>
      <c r="E47" s="170">
        <v>2</v>
      </c>
    </row>
    <row r="48" spans="1:5">
      <c r="A48" s="127">
        <v>4</v>
      </c>
      <c r="B48" s="155" t="s">
        <v>6</v>
      </c>
      <c r="C48" s="156">
        <f>SUM(C45:C47)</f>
        <v>400</v>
      </c>
      <c r="D48" s="157">
        <f t="shared" ref="D48:E48" si="4">SUM(D45:D47)</f>
        <v>407.37</v>
      </c>
      <c r="E48" s="157">
        <f t="shared" si="4"/>
        <v>51.47</v>
      </c>
    </row>
    <row r="49" spans="1:6">
      <c r="B49" s="166"/>
      <c r="C49" s="167"/>
      <c r="D49" s="168"/>
      <c r="E49" s="139"/>
    </row>
    <row r="50" spans="1:6">
      <c r="A50" s="11" t="str">
        <f>'1 Д 1 Н'!A43</f>
        <v xml:space="preserve">    Заведующий производством  _______________/  ______________/                              /</v>
      </c>
      <c r="B50" s="7"/>
      <c r="C50" s="12"/>
      <c r="D50" s="13"/>
    </row>
    <row r="51" spans="1:6" s="1" customFormat="1" ht="21.6" customHeight="1">
      <c r="A51" s="196" t="s">
        <v>36</v>
      </c>
      <c r="B51" s="197"/>
      <c r="C51" s="197"/>
      <c r="D51" s="197"/>
      <c r="E51" s="197"/>
      <c r="F51" s="76"/>
    </row>
    <row r="52" spans="1:6">
      <c r="A52" s="77" t="s">
        <v>37</v>
      </c>
      <c r="E52" s="69"/>
      <c r="F52" s="70"/>
    </row>
  </sheetData>
  <mergeCells count="19">
    <mergeCell ref="B19:D19"/>
    <mergeCell ref="A20:A21"/>
    <mergeCell ref="B20:B21"/>
    <mergeCell ref="C20:C21"/>
    <mergeCell ref="D20:D21"/>
    <mergeCell ref="A51:E51"/>
    <mergeCell ref="E20:E21"/>
    <mergeCell ref="E30:E31"/>
    <mergeCell ref="E43:E44"/>
    <mergeCell ref="A43:A44"/>
    <mergeCell ref="B43:B44"/>
    <mergeCell ref="C43:C44"/>
    <mergeCell ref="D43:D44"/>
    <mergeCell ref="B29:D29"/>
    <mergeCell ref="A30:A31"/>
    <mergeCell ref="B30:B31"/>
    <mergeCell ref="C30:C31"/>
    <mergeCell ref="D30:D31"/>
    <mergeCell ref="B42:D42"/>
  </mergeCells>
  <pageMargins left="0.7" right="0.7" top="0.75" bottom="0.75" header="0.3" footer="0.3"/>
  <pageSetup paperSize="9" scale="8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41"/>
  <sheetViews>
    <sheetView tabSelected="1" topLeftCell="A10" workbookViewId="0">
      <selection activeCell="F40" sqref="F40"/>
    </sheetView>
  </sheetViews>
  <sheetFormatPr defaultColWidth="8.85546875" defaultRowHeight="12.75"/>
  <cols>
    <col min="1" max="1" width="5.7109375" style="67" customWidth="1"/>
    <col min="2" max="2" width="53.7109375" style="115" customWidth="1"/>
    <col min="3" max="5" width="10.7109375" style="139" customWidth="1"/>
    <col min="6" max="16384" width="8.85546875" style="67"/>
  </cols>
  <sheetData>
    <row r="1" spans="1:4">
      <c r="A1" s="67" t="str">
        <f>'1 Д 1 Н'!A1</f>
        <v>Утверждаю</v>
      </c>
      <c r="D1" s="139" t="str">
        <f>'5Д 1Н'!D1</f>
        <v>Согласовано</v>
      </c>
    </row>
    <row r="2" spans="1:4">
      <c r="A2" s="67" t="str">
        <f>'1 Д 1 Н'!A2</f>
        <v>Директор ООО "ВитаЛайн"</v>
      </c>
      <c r="D2" s="139" t="str">
        <f>'5Д 1Н'!D2</f>
        <v>Директор МБОУ _____________</v>
      </c>
    </row>
    <row r="3" spans="1:4">
      <c r="A3" s="67" t="str">
        <f>'1 Д 1 Н'!A3</f>
        <v>_____________Н.Н.Клоков</v>
      </c>
      <c r="D3" s="139" t="str">
        <f>'5Д 1Н'!D3</f>
        <v>______________/______________/</v>
      </c>
    </row>
    <row r="4" spans="1:4">
      <c r="A4" s="67" t="str">
        <f>'1 Д 1 Н'!A4</f>
        <v>"___"______________2023 г</v>
      </c>
      <c r="D4" s="139" t="str">
        <f>'5Д 1Н'!D4</f>
        <v>"_____"__________________2023 г.</v>
      </c>
    </row>
    <row r="19" spans="1:5" s="1" customFormat="1" ht="15" customHeight="1">
      <c r="B19" s="183" t="s">
        <v>137</v>
      </c>
      <c r="C19" s="183"/>
      <c r="D19" s="183"/>
      <c r="E19" s="62"/>
    </row>
    <row r="20" spans="1:5">
      <c r="A20" s="224" t="s">
        <v>14</v>
      </c>
      <c r="B20" s="205" t="s">
        <v>0</v>
      </c>
      <c r="C20" s="187" t="s">
        <v>1</v>
      </c>
      <c r="D20" s="187" t="s">
        <v>2</v>
      </c>
      <c r="E20" s="226" t="s">
        <v>35</v>
      </c>
    </row>
    <row r="21" spans="1:5" ht="13.5" thickBot="1">
      <c r="A21" s="225"/>
      <c r="B21" s="205"/>
      <c r="C21" s="187"/>
      <c r="D21" s="187"/>
      <c r="E21" s="226"/>
    </row>
    <row r="22" spans="1:5" ht="15" customHeight="1">
      <c r="A22" s="140">
        <v>1</v>
      </c>
      <c r="B22" s="144" t="s">
        <v>120</v>
      </c>
      <c r="C22" s="145">
        <v>250</v>
      </c>
      <c r="D22" s="146">
        <v>152.1</v>
      </c>
      <c r="E22" s="33">
        <v>45</v>
      </c>
    </row>
    <row r="23" spans="1:5" ht="15" customHeight="1">
      <c r="A23" s="140">
        <v>2</v>
      </c>
      <c r="B23" s="158" t="s">
        <v>54</v>
      </c>
      <c r="C23" s="159">
        <v>75</v>
      </c>
      <c r="D23" s="135">
        <v>159.15</v>
      </c>
      <c r="E23" s="34">
        <v>25</v>
      </c>
    </row>
    <row r="24" spans="1:5" ht="15" customHeight="1">
      <c r="A24" s="140">
        <v>3</v>
      </c>
      <c r="B24" s="138" t="s">
        <v>121</v>
      </c>
      <c r="C24" s="2">
        <v>180</v>
      </c>
      <c r="D24" s="135">
        <v>85.86</v>
      </c>
      <c r="E24" s="34">
        <v>10</v>
      </c>
    </row>
    <row r="25" spans="1:5" ht="15" customHeight="1">
      <c r="A25" s="140">
        <v>4</v>
      </c>
      <c r="B25" s="144" t="s">
        <v>5</v>
      </c>
      <c r="C25" s="145">
        <v>30</v>
      </c>
      <c r="D25" s="146">
        <v>61.19</v>
      </c>
      <c r="E25" s="34">
        <v>3</v>
      </c>
    </row>
    <row r="26" spans="1:5" ht="15" customHeight="1">
      <c r="A26" s="140">
        <v>6</v>
      </c>
      <c r="B26" s="144" t="s">
        <v>4</v>
      </c>
      <c r="C26" s="145">
        <v>20</v>
      </c>
      <c r="D26" s="146">
        <v>47.36</v>
      </c>
      <c r="E26" s="34">
        <v>2</v>
      </c>
    </row>
    <row r="27" spans="1:5" s="73" customFormat="1" ht="15" customHeight="1">
      <c r="A27" s="4">
        <v>7</v>
      </c>
      <c r="B27" s="147" t="s">
        <v>6</v>
      </c>
      <c r="C27" s="148">
        <f>SUM(C22:C26)</f>
        <v>555</v>
      </c>
      <c r="D27" s="149">
        <f t="shared" ref="D27:E27" si="0">SUM(D22:D26)</f>
        <v>505.66</v>
      </c>
      <c r="E27" s="149">
        <f t="shared" si="0"/>
        <v>85</v>
      </c>
    </row>
    <row r="28" spans="1:5" ht="15" customHeight="1">
      <c r="A28" s="1"/>
      <c r="B28" s="14"/>
      <c r="C28" s="15"/>
      <c r="D28" s="44"/>
    </row>
    <row r="29" spans="1:5" s="1" customFormat="1" ht="15" customHeight="1">
      <c r="B29" s="183" t="s">
        <v>84</v>
      </c>
      <c r="C29" s="183"/>
      <c r="D29" s="183"/>
      <c r="E29" s="62"/>
    </row>
    <row r="30" spans="1:5">
      <c r="A30" s="222" t="s">
        <v>14</v>
      </c>
      <c r="B30" s="186" t="s">
        <v>0</v>
      </c>
      <c r="C30" s="187" t="s">
        <v>1</v>
      </c>
      <c r="D30" s="187" t="s">
        <v>2</v>
      </c>
      <c r="E30" s="226" t="s">
        <v>35</v>
      </c>
    </row>
    <row r="31" spans="1:5" ht="13.5" thickBot="1">
      <c r="A31" s="223"/>
      <c r="B31" s="186"/>
      <c r="C31" s="187"/>
      <c r="D31" s="187"/>
      <c r="E31" s="226"/>
    </row>
    <row r="32" spans="1:5" ht="15" customHeight="1">
      <c r="A32" s="143">
        <v>1</v>
      </c>
      <c r="B32" s="144" t="s">
        <v>26</v>
      </c>
      <c r="C32" s="145">
        <v>100</v>
      </c>
      <c r="D32" s="146">
        <v>98</v>
      </c>
      <c r="E32" s="33">
        <v>11</v>
      </c>
    </row>
    <row r="33" spans="1:5" ht="15" customHeight="1">
      <c r="A33" s="140">
        <v>2</v>
      </c>
      <c r="B33" s="144" t="s">
        <v>122</v>
      </c>
      <c r="C33" s="145">
        <v>250</v>
      </c>
      <c r="D33" s="146">
        <v>94.3</v>
      </c>
      <c r="E33" s="34">
        <v>25</v>
      </c>
    </row>
    <row r="34" spans="1:5" ht="15" customHeight="1">
      <c r="A34" s="140">
        <v>3</v>
      </c>
      <c r="B34" s="144" t="s">
        <v>123</v>
      </c>
      <c r="C34" s="145">
        <v>200</v>
      </c>
      <c r="D34" s="146">
        <v>415.5</v>
      </c>
      <c r="E34" s="34">
        <v>50</v>
      </c>
    </row>
    <row r="35" spans="1:5" ht="15" customHeight="1">
      <c r="A35" s="140">
        <v>4</v>
      </c>
      <c r="B35" s="144" t="s">
        <v>23</v>
      </c>
      <c r="C35" s="145">
        <v>200</v>
      </c>
      <c r="D35" s="146">
        <v>132.80000000000001</v>
      </c>
      <c r="E35" s="34">
        <v>10</v>
      </c>
    </row>
    <row r="36" spans="1:5" ht="15" customHeight="1">
      <c r="A36" s="140">
        <v>5</v>
      </c>
      <c r="B36" s="144" t="s">
        <v>4</v>
      </c>
      <c r="C36" s="145">
        <v>50</v>
      </c>
      <c r="D36" s="146">
        <v>118.4</v>
      </c>
      <c r="E36" s="34">
        <v>5</v>
      </c>
    </row>
    <row r="37" spans="1:5" ht="15" customHeight="1">
      <c r="A37" s="140">
        <v>6</v>
      </c>
      <c r="B37" s="138" t="s">
        <v>5</v>
      </c>
      <c r="C37" s="2">
        <v>40</v>
      </c>
      <c r="D37" s="135">
        <v>81.58</v>
      </c>
      <c r="E37" s="34">
        <v>4</v>
      </c>
    </row>
    <row r="38" spans="1:5" ht="15" customHeight="1">
      <c r="A38" s="140">
        <v>7</v>
      </c>
      <c r="B38" s="147" t="s">
        <v>6</v>
      </c>
      <c r="C38" s="148">
        <f>SUM(C32:C37)</f>
        <v>840</v>
      </c>
      <c r="D38" s="149">
        <f t="shared" ref="D38:E38" si="1">SUM(D32:D37)</f>
        <v>940.57999999999993</v>
      </c>
      <c r="E38" s="149">
        <f t="shared" si="1"/>
        <v>105</v>
      </c>
    </row>
    <row r="39" spans="1:5" s="73" customFormat="1" ht="15" customHeight="1">
      <c r="A39" s="5"/>
      <c r="B39" s="64"/>
      <c r="C39" s="8"/>
      <c r="D39" s="13"/>
      <c r="E39" s="113"/>
    </row>
    <row r="40" spans="1:5">
      <c r="B40" s="166"/>
      <c r="C40" s="167"/>
      <c r="D40" s="168"/>
    </row>
    <row r="41" spans="1:5">
      <c r="A41" s="11" t="str">
        <f>'1 Д 1 Н'!A43</f>
        <v xml:space="preserve">    Заведующий производством  _______________/  ______________/                              /</v>
      </c>
      <c r="B41" s="64"/>
      <c r="C41" s="133"/>
      <c r="D41" s="13"/>
    </row>
  </sheetData>
  <mergeCells count="12">
    <mergeCell ref="E30:E31"/>
    <mergeCell ref="B19:D19"/>
    <mergeCell ref="A20:A21"/>
    <mergeCell ref="B20:B21"/>
    <mergeCell ref="C20:C21"/>
    <mergeCell ref="D20:D21"/>
    <mergeCell ref="E20:E21"/>
    <mergeCell ref="B29:D29"/>
    <mergeCell ref="A30:A31"/>
    <mergeCell ref="B30:B31"/>
    <mergeCell ref="C30:C31"/>
    <mergeCell ref="D30:D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46"/>
  <sheetViews>
    <sheetView topLeftCell="A3" workbookViewId="0">
      <selection activeCell="B13" sqref="B13:D13"/>
    </sheetView>
  </sheetViews>
  <sheetFormatPr defaultColWidth="8.85546875" defaultRowHeight="12.75"/>
  <cols>
    <col min="1" max="1" width="4.7109375" style="93" customWidth="1"/>
    <col min="2" max="2" width="53.7109375" style="72" customWidth="1"/>
    <col min="3" max="3" width="10.7109375" style="68" customWidth="1"/>
    <col min="4" max="4" width="10.7109375" style="85" customWidth="1"/>
    <col min="5" max="5" width="10.7109375" style="68" customWidth="1"/>
    <col min="6" max="16384" width="8.85546875" style="67"/>
  </cols>
  <sheetData>
    <row r="1" spans="1:5" s="95" customFormat="1" ht="26.25" customHeight="1">
      <c r="A1" s="86" t="s">
        <v>12</v>
      </c>
      <c r="B1" s="71"/>
      <c r="C1" s="82"/>
      <c r="D1" s="193" t="s">
        <v>8</v>
      </c>
      <c r="E1" s="194"/>
    </row>
    <row r="2" spans="1:5" s="95" customFormat="1" ht="26.25" customHeight="1">
      <c r="A2" s="86" t="s">
        <v>9</v>
      </c>
      <c r="B2" s="71"/>
      <c r="C2" s="193" t="str">
        <f>'1 Д 1 Н'!C2</f>
        <v>Директор МБОУ _____________</v>
      </c>
      <c r="D2" s="194"/>
      <c r="E2" s="194"/>
    </row>
    <row r="3" spans="1:5" s="95" customFormat="1" ht="26.25" customHeight="1">
      <c r="A3" s="86" t="s">
        <v>10</v>
      </c>
      <c r="B3" s="71"/>
      <c r="C3" s="193" t="str">
        <f>'1 Д 1 Н'!C3</f>
        <v>______________/______________/</v>
      </c>
      <c r="D3" s="194"/>
      <c r="E3" s="194"/>
    </row>
    <row r="4" spans="1:5" s="95" customFormat="1" ht="26.25" customHeight="1">
      <c r="A4" s="86" t="s">
        <v>28</v>
      </c>
      <c r="B4" s="71"/>
      <c r="C4" s="195" t="str">
        <f>'1 Д 1 Н'!C4:D4</f>
        <v>"____"__________2023 г.</v>
      </c>
      <c r="D4" s="194"/>
      <c r="E4" s="194"/>
    </row>
    <row r="5" spans="1:5" s="125" customFormat="1" ht="26.25" customHeight="1">
      <c r="A5" s="86"/>
      <c r="B5" s="71"/>
      <c r="C5" s="120"/>
      <c r="D5" s="126"/>
      <c r="E5" s="126"/>
    </row>
    <row r="6" spans="1:5" s="125" customFormat="1" ht="26.25" customHeight="1">
      <c r="A6" s="86"/>
      <c r="B6" s="71"/>
      <c r="C6" s="120"/>
      <c r="D6" s="126"/>
      <c r="E6" s="126"/>
    </row>
    <row r="7" spans="1:5" s="125" customFormat="1" ht="26.25" customHeight="1">
      <c r="A7" s="86"/>
      <c r="B7" s="71"/>
      <c r="C7" s="120"/>
      <c r="D7" s="126"/>
      <c r="E7" s="126"/>
    </row>
    <row r="8" spans="1:5" s="125" customFormat="1" ht="26.25" customHeight="1">
      <c r="A8" s="86"/>
      <c r="B8" s="71"/>
      <c r="C8" s="120"/>
      <c r="D8" s="126"/>
      <c r="E8" s="126"/>
    </row>
    <row r="9" spans="1:5" s="125" customFormat="1" ht="26.25" customHeight="1">
      <c r="A9" s="86"/>
      <c r="B9" s="71"/>
      <c r="C9" s="120"/>
      <c r="D9" s="126"/>
      <c r="E9" s="126"/>
    </row>
    <row r="10" spans="1:5" s="125" customFormat="1" ht="26.25" customHeight="1">
      <c r="A10" s="86"/>
      <c r="B10" s="71"/>
      <c r="C10" s="120"/>
      <c r="D10" s="126"/>
      <c r="E10" s="126"/>
    </row>
    <row r="11" spans="1:5" s="125" customFormat="1" ht="26.25" customHeight="1">
      <c r="A11" s="86"/>
      <c r="B11" s="71"/>
      <c r="C11" s="120"/>
      <c r="D11" s="126"/>
      <c r="E11" s="126"/>
    </row>
    <row r="13" spans="1:5" s="1" customFormat="1" ht="15" customHeight="1">
      <c r="A13" s="87"/>
      <c r="B13" s="183" t="s">
        <v>127</v>
      </c>
      <c r="C13" s="183"/>
      <c r="D13" s="183"/>
      <c r="E13" s="62"/>
    </row>
    <row r="14" spans="1:5">
      <c r="A14" s="198" t="s">
        <v>11</v>
      </c>
      <c r="B14" s="200" t="s">
        <v>0</v>
      </c>
      <c r="C14" s="187" t="s">
        <v>1</v>
      </c>
      <c r="D14" s="188" t="s">
        <v>2</v>
      </c>
      <c r="E14" s="187" t="s">
        <v>35</v>
      </c>
    </row>
    <row r="15" spans="1:5" ht="13.5" thickBot="1">
      <c r="A15" s="199"/>
      <c r="B15" s="200"/>
      <c r="C15" s="187"/>
      <c r="D15" s="188"/>
      <c r="E15" s="187"/>
    </row>
    <row r="16" spans="1:5" ht="18" customHeight="1">
      <c r="A16" s="88">
        <v>1</v>
      </c>
      <c r="B16" s="144" t="s">
        <v>88</v>
      </c>
      <c r="C16" s="145">
        <v>100</v>
      </c>
      <c r="D16" s="146">
        <v>12</v>
      </c>
      <c r="E16" s="31">
        <v>11</v>
      </c>
    </row>
    <row r="17" spans="1:5" ht="15" customHeight="1">
      <c r="A17" s="88">
        <v>2</v>
      </c>
      <c r="B17" s="144" t="s">
        <v>40</v>
      </c>
      <c r="C17" s="145">
        <v>180</v>
      </c>
      <c r="D17" s="146">
        <v>171</v>
      </c>
      <c r="E17" s="10">
        <v>18</v>
      </c>
    </row>
    <row r="18" spans="1:5" ht="15" customHeight="1">
      <c r="A18" s="88">
        <v>3</v>
      </c>
      <c r="B18" s="144" t="s">
        <v>89</v>
      </c>
      <c r="C18" s="145">
        <v>105</v>
      </c>
      <c r="D18" s="146">
        <v>279.5</v>
      </c>
      <c r="E18" s="38">
        <v>42.37</v>
      </c>
    </row>
    <row r="19" spans="1:5" ht="15" customHeight="1">
      <c r="A19" s="88">
        <v>4</v>
      </c>
      <c r="B19" s="144" t="s">
        <v>90</v>
      </c>
      <c r="C19" s="145">
        <v>200</v>
      </c>
      <c r="D19" s="176">
        <v>83.4</v>
      </c>
      <c r="E19" s="34">
        <v>10</v>
      </c>
    </row>
    <row r="20" spans="1:5" ht="15" customHeight="1">
      <c r="A20" s="88">
        <v>5</v>
      </c>
      <c r="B20" s="144" t="s">
        <v>4</v>
      </c>
      <c r="C20" s="145">
        <v>50</v>
      </c>
      <c r="D20" s="146">
        <v>118.4</v>
      </c>
      <c r="E20" s="131">
        <v>5</v>
      </c>
    </row>
    <row r="21" spans="1:5" ht="15" customHeight="1">
      <c r="A21" s="88">
        <v>6</v>
      </c>
      <c r="B21" s="144" t="s">
        <v>5</v>
      </c>
      <c r="C21" s="145">
        <v>30</v>
      </c>
      <c r="D21" s="146">
        <v>61.19</v>
      </c>
      <c r="E21" s="10">
        <v>3</v>
      </c>
    </row>
    <row r="22" spans="1:5" s="73" customFormat="1" ht="15" customHeight="1" thickBot="1">
      <c r="A22" s="80"/>
      <c r="B22" s="147" t="s">
        <v>6</v>
      </c>
      <c r="C22" s="148">
        <f>SUM(C16:C21)</f>
        <v>665</v>
      </c>
      <c r="D22" s="149">
        <f t="shared" ref="D22" si="0">SUM(D16:D21)</f>
        <v>725.49</v>
      </c>
      <c r="E22" s="37">
        <f>SUM(E16:E21)</f>
        <v>89.37</v>
      </c>
    </row>
    <row r="23" spans="1:5" s="73" customFormat="1" ht="15" customHeight="1">
      <c r="A23" s="94"/>
      <c r="B23" s="129"/>
      <c r="C23" s="83"/>
      <c r="D23" s="83"/>
      <c r="E23" s="13"/>
    </row>
    <row r="24" spans="1:5" s="1" customFormat="1" ht="15" customHeight="1">
      <c r="A24" s="87"/>
      <c r="B24" s="183" t="s">
        <v>84</v>
      </c>
      <c r="C24" s="183"/>
      <c r="D24" s="183"/>
      <c r="E24" s="62"/>
    </row>
    <row r="25" spans="1:5" s="1" customFormat="1" ht="13.35" customHeight="1">
      <c r="A25" s="198" t="s">
        <v>11</v>
      </c>
      <c r="B25" s="200" t="s">
        <v>0</v>
      </c>
      <c r="C25" s="187" t="s">
        <v>1</v>
      </c>
      <c r="D25" s="188" t="s">
        <v>2</v>
      </c>
      <c r="E25" s="187" t="s">
        <v>35</v>
      </c>
    </row>
    <row r="26" spans="1:5" s="1" customFormat="1" ht="26.65" customHeight="1" thickBot="1">
      <c r="A26" s="199"/>
      <c r="B26" s="200"/>
      <c r="C26" s="187"/>
      <c r="D26" s="188"/>
      <c r="E26" s="187"/>
    </row>
    <row r="27" spans="1:5" ht="15" customHeight="1">
      <c r="A27" s="88">
        <v>1</v>
      </c>
      <c r="B27" s="144" t="s">
        <v>43</v>
      </c>
      <c r="C27" s="145">
        <v>100</v>
      </c>
      <c r="D27" s="146">
        <v>124.7</v>
      </c>
      <c r="E27" s="31">
        <v>11</v>
      </c>
    </row>
    <row r="28" spans="1:5" ht="15" customHeight="1">
      <c r="A28" s="88">
        <v>2</v>
      </c>
      <c r="B28" s="144" t="s">
        <v>17</v>
      </c>
      <c r="C28" s="145">
        <v>250</v>
      </c>
      <c r="D28" s="146">
        <v>80</v>
      </c>
      <c r="E28" s="10">
        <v>20</v>
      </c>
    </row>
    <row r="29" spans="1:5" ht="15" customHeight="1">
      <c r="A29" s="88">
        <v>3</v>
      </c>
      <c r="B29" s="144" t="s">
        <v>44</v>
      </c>
      <c r="C29" s="145">
        <v>200</v>
      </c>
      <c r="D29" s="146">
        <v>216</v>
      </c>
      <c r="E29" s="10">
        <v>39.619999999999997</v>
      </c>
    </row>
    <row r="30" spans="1:5" ht="15" customHeight="1">
      <c r="A30" s="88">
        <v>4</v>
      </c>
      <c r="B30" s="144" t="s">
        <v>91</v>
      </c>
      <c r="C30" s="145">
        <v>220</v>
      </c>
      <c r="D30" s="146">
        <v>116.6</v>
      </c>
      <c r="E30" s="10">
        <v>10</v>
      </c>
    </row>
    <row r="31" spans="1:5" ht="15" customHeight="1">
      <c r="A31" s="88">
        <v>5</v>
      </c>
      <c r="B31" s="138" t="s">
        <v>92</v>
      </c>
      <c r="C31" s="2">
        <v>150</v>
      </c>
      <c r="D31" s="135">
        <v>64.5</v>
      </c>
      <c r="E31" s="10">
        <v>15</v>
      </c>
    </row>
    <row r="32" spans="1:5" ht="15" customHeight="1">
      <c r="A32" s="88">
        <v>6</v>
      </c>
      <c r="B32" s="144" t="s">
        <v>4</v>
      </c>
      <c r="C32" s="145">
        <v>50</v>
      </c>
      <c r="D32" s="146">
        <v>118.4</v>
      </c>
      <c r="E32" s="10">
        <v>5</v>
      </c>
    </row>
    <row r="33" spans="1:6" ht="15" customHeight="1">
      <c r="A33" s="88">
        <v>7</v>
      </c>
      <c r="B33" s="138" t="s">
        <v>5</v>
      </c>
      <c r="C33" s="2">
        <v>50</v>
      </c>
      <c r="D33" s="135">
        <f>81.58*50/40</f>
        <v>101.97499999999999</v>
      </c>
      <c r="E33" s="10">
        <v>5</v>
      </c>
    </row>
    <row r="34" spans="1:6" ht="15" customHeight="1">
      <c r="A34" s="89">
        <v>8</v>
      </c>
      <c r="B34" s="138" t="s">
        <v>46</v>
      </c>
      <c r="C34" s="2">
        <v>200</v>
      </c>
      <c r="D34" s="135">
        <v>107</v>
      </c>
      <c r="E34" s="10">
        <v>25</v>
      </c>
    </row>
    <row r="35" spans="1:6" s="73" customFormat="1" ht="15" customHeight="1" thickBot="1">
      <c r="A35" s="80"/>
      <c r="B35" s="147" t="s">
        <v>6</v>
      </c>
      <c r="C35" s="148">
        <f>SUM(C27:C34)</f>
        <v>1220</v>
      </c>
      <c r="D35" s="149">
        <f t="shared" ref="D35" si="1">SUM(D27:D34)</f>
        <v>929.17499999999995</v>
      </c>
      <c r="E35" s="37">
        <f>SUM(E27:E34)</f>
        <v>130.62</v>
      </c>
    </row>
    <row r="36" spans="1:6" s="74" customFormat="1" ht="15" customHeight="1">
      <c r="A36" s="90"/>
      <c r="B36" s="201"/>
      <c r="C36" s="201"/>
      <c r="D36" s="201"/>
      <c r="E36" s="83"/>
    </row>
    <row r="37" spans="1:6" s="1" customFormat="1" ht="15" customHeight="1">
      <c r="A37" s="87"/>
      <c r="B37" s="183" t="s">
        <v>124</v>
      </c>
      <c r="C37" s="183"/>
      <c r="D37" s="183"/>
      <c r="E37" s="62"/>
    </row>
    <row r="38" spans="1:6" s="1" customFormat="1" ht="13.35" customHeight="1">
      <c r="A38" s="198" t="s">
        <v>11</v>
      </c>
      <c r="B38" s="200" t="s">
        <v>0</v>
      </c>
      <c r="C38" s="187" t="s">
        <v>1</v>
      </c>
      <c r="D38" s="188" t="s">
        <v>2</v>
      </c>
      <c r="E38" s="187" t="s">
        <v>35</v>
      </c>
    </row>
    <row r="39" spans="1:6" s="1" customFormat="1" ht="26.65" customHeight="1">
      <c r="A39" s="199"/>
      <c r="B39" s="200"/>
      <c r="C39" s="187"/>
      <c r="D39" s="192"/>
      <c r="E39" s="187"/>
    </row>
    <row r="40" spans="1:6" ht="15" customHeight="1">
      <c r="A40" s="88">
        <v>1</v>
      </c>
      <c r="B40" s="144" t="s">
        <v>93</v>
      </c>
      <c r="C40" s="145">
        <v>200</v>
      </c>
      <c r="D40" s="146">
        <v>204.71</v>
      </c>
      <c r="E40" s="4">
        <v>39.47</v>
      </c>
    </row>
    <row r="41" spans="1:6" ht="15" customHeight="1">
      <c r="A41" s="88">
        <v>2</v>
      </c>
      <c r="B41" s="138" t="s">
        <v>23</v>
      </c>
      <c r="C41" s="2">
        <v>180</v>
      </c>
      <c r="D41" s="135">
        <v>119.52</v>
      </c>
      <c r="E41" s="4">
        <v>10</v>
      </c>
    </row>
    <row r="42" spans="1:6" s="73" customFormat="1" ht="15" customHeight="1">
      <c r="A42" s="137">
        <v>3</v>
      </c>
      <c r="B42" s="150" t="s">
        <v>4</v>
      </c>
      <c r="C42" s="151">
        <v>20</v>
      </c>
      <c r="D42" s="152">
        <v>47.4</v>
      </c>
      <c r="E42" s="153">
        <v>2</v>
      </c>
    </row>
    <row r="43" spans="1:6">
      <c r="A43" s="154"/>
      <c r="B43" s="155" t="s">
        <v>6</v>
      </c>
      <c r="C43" s="156">
        <f>SUM(C40:C42)</f>
        <v>400</v>
      </c>
      <c r="D43" s="157">
        <f t="shared" ref="D43" si="2">SUM(D40:D42)</f>
        <v>371.63</v>
      </c>
      <c r="E43" s="128">
        <f>SUM(E40:E42)</f>
        <v>51.47</v>
      </c>
    </row>
    <row r="44" spans="1:6" s="5" customFormat="1" ht="21.6" customHeight="1">
      <c r="A44" s="91" t="str">
        <f>'1 Д 1 Н'!A43</f>
        <v xml:space="preserve">    Заведующий производством  _______________/  ______________/                              /</v>
      </c>
      <c r="B44" s="64"/>
      <c r="C44" s="61"/>
      <c r="D44" s="13"/>
      <c r="E44" s="84"/>
    </row>
    <row r="45" spans="1:6" s="1" customFormat="1" ht="21.6" customHeight="1">
      <c r="A45" s="196"/>
      <c r="B45" s="197"/>
      <c r="C45" s="197"/>
      <c r="D45" s="197"/>
      <c r="E45" s="197"/>
      <c r="F45" s="76"/>
    </row>
    <row r="46" spans="1:6">
      <c r="A46" s="101"/>
      <c r="D46" s="68"/>
      <c r="E46" s="69"/>
      <c r="F46" s="102"/>
    </row>
  </sheetData>
  <mergeCells count="24">
    <mergeCell ref="A45:E45"/>
    <mergeCell ref="A14:A15"/>
    <mergeCell ref="B14:B15"/>
    <mergeCell ref="C14:C15"/>
    <mergeCell ref="D14:D15"/>
    <mergeCell ref="A25:A26"/>
    <mergeCell ref="B25:B26"/>
    <mergeCell ref="C25:C26"/>
    <mergeCell ref="D25:D26"/>
    <mergeCell ref="A38:A39"/>
    <mergeCell ref="B38:B39"/>
    <mergeCell ref="C38:C39"/>
    <mergeCell ref="D38:D39"/>
    <mergeCell ref="B36:D36"/>
    <mergeCell ref="B37:D37"/>
    <mergeCell ref="E14:E15"/>
    <mergeCell ref="E25:E26"/>
    <mergeCell ref="E38:E39"/>
    <mergeCell ref="D1:E1"/>
    <mergeCell ref="C2:E2"/>
    <mergeCell ref="C3:E3"/>
    <mergeCell ref="C4:E4"/>
    <mergeCell ref="B13:D13"/>
    <mergeCell ref="B24:D24"/>
  </mergeCells>
  <pageMargins left="0.70866141732283472" right="0.70866141732283472" top="0.39370078740157483" bottom="0.74803149606299213" header="0.31496062992125984" footer="0.31496062992125984"/>
  <pageSetup paperSize="9" scale="8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43"/>
  <sheetViews>
    <sheetView workbookViewId="0">
      <selection activeCell="B13" sqref="B13:D13"/>
    </sheetView>
  </sheetViews>
  <sheetFormatPr defaultColWidth="8.85546875" defaultRowHeight="12.75"/>
  <cols>
    <col min="1" max="1" width="6" style="79" customWidth="1"/>
    <col min="2" max="2" width="53.7109375" style="79" customWidth="1"/>
    <col min="3" max="3" width="10.7109375" style="70" customWidth="1"/>
    <col min="4" max="4" width="10.7109375" style="69" customWidth="1"/>
    <col min="5" max="5" width="10.7109375" style="70" customWidth="1"/>
    <col min="6" max="16384" width="8.85546875" style="79"/>
  </cols>
  <sheetData>
    <row r="1" spans="1:5" ht="26.25" customHeight="1">
      <c r="A1" s="86" t="s">
        <v>12</v>
      </c>
      <c r="B1" s="78"/>
      <c r="C1" s="98"/>
      <c r="D1" s="178" t="s">
        <v>8</v>
      </c>
      <c r="E1" s="202"/>
    </row>
    <row r="2" spans="1:5" ht="26.25" customHeight="1">
      <c r="A2" s="86" t="s">
        <v>9</v>
      </c>
      <c r="B2" s="78"/>
      <c r="C2" s="178" t="str">
        <f>'1 Д 1 Н'!C2</f>
        <v>Директор МБОУ _____________</v>
      </c>
      <c r="D2" s="202"/>
      <c r="E2" s="202"/>
    </row>
    <row r="3" spans="1:5" ht="26.25" customHeight="1">
      <c r="A3" s="86" t="s">
        <v>10</v>
      </c>
      <c r="B3" s="78"/>
      <c r="C3" s="178" t="str">
        <f>'1 Д 1 Н'!C3</f>
        <v>______________/______________/</v>
      </c>
      <c r="D3" s="202"/>
      <c r="E3" s="202"/>
    </row>
    <row r="4" spans="1:5" ht="26.25" customHeight="1">
      <c r="A4" s="86" t="s">
        <v>28</v>
      </c>
      <c r="B4" s="78"/>
      <c r="C4" s="178" t="str">
        <f>'1 Д 1 Н'!C4:D4</f>
        <v>"____"__________2023 г.</v>
      </c>
      <c r="D4" s="202"/>
      <c r="E4" s="202"/>
    </row>
    <row r="5" spans="1:5" s="121" customFormat="1" ht="26.25" customHeight="1">
      <c r="A5" s="86"/>
      <c r="B5" s="78"/>
      <c r="C5" s="116"/>
      <c r="D5" s="122"/>
      <c r="E5" s="122"/>
    </row>
    <row r="6" spans="1:5" s="121" customFormat="1" ht="26.25" customHeight="1">
      <c r="A6" s="86"/>
      <c r="B6" s="78"/>
      <c r="C6" s="116"/>
      <c r="D6" s="122"/>
      <c r="E6" s="122"/>
    </row>
    <row r="7" spans="1:5" s="121" customFormat="1" ht="26.25" customHeight="1">
      <c r="A7" s="86"/>
      <c r="B7" s="78"/>
      <c r="C7" s="116"/>
      <c r="D7" s="122"/>
      <c r="E7" s="122"/>
    </row>
    <row r="8" spans="1:5" s="121" customFormat="1" ht="26.25" customHeight="1">
      <c r="A8" s="86"/>
      <c r="B8" s="78"/>
      <c r="C8" s="116"/>
      <c r="D8" s="122"/>
      <c r="E8" s="122"/>
    </row>
    <row r="9" spans="1:5" s="121" customFormat="1" ht="26.25" customHeight="1">
      <c r="A9" s="86"/>
      <c r="B9" s="78"/>
      <c r="C9" s="116"/>
      <c r="D9" s="122"/>
      <c r="E9" s="122"/>
    </row>
    <row r="10" spans="1:5" s="121" customFormat="1" ht="26.25" customHeight="1">
      <c r="A10" s="86"/>
      <c r="B10" s="78"/>
      <c r="C10" s="116"/>
      <c r="D10" s="122"/>
      <c r="E10" s="122"/>
    </row>
    <row r="11" spans="1:5" s="121" customFormat="1" ht="26.25" customHeight="1">
      <c r="A11" s="86"/>
      <c r="B11" s="78"/>
      <c r="C11" s="116"/>
      <c r="D11" s="122"/>
      <c r="E11" s="122"/>
    </row>
    <row r="12" spans="1:5">
      <c r="A12" s="93"/>
    </row>
    <row r="13" spans="1:5" s="62" customFormat="1" ht="15" customHeight="1">
      <c r="B13" s="183" t="s">
        <v>128</v>
      </c>
      <c r="C13" s="183"/>
      <c r="D13" s="183"/>
    </row>
    <row r="14" spans="1:5" s="87" customFormat="1" ht="13.35" customHeight="1">
      <c r="A14" s="198" t="s">
        <v>14</v>
      </c>
      <c r="B14" s="186" t="s">
        <v>0</v>
      </c>
      <c r="C14" s="187" t="s">
        <v>1</v>
      </c>
      <c r="D14" s="188" t="s">
        <v>2</v>
      </c>
      <c r="E14" s="187" t="s">
        <v>35</v>
      </c>
    </row>
    <row r="15" spans="1:5" s="87" customFormat="1" ht="26.65" customHeight="1" thickBot="1">
      <c r="A15" s="199"/>
      <c r="B15" s="186"/>
      <c r="C15" s="187"/>
      <c r="D15" s="188"/>
      <c r="E15" s="187"/>
    </row>
    <row r="16" spans="1:5" s="87" customFormat="1" ht="15" customHeight="1">
      <c r="A16" s="88">
        <v>1</v>
      </c>
      <c r="B16" s="144" t="s">
        <v>26</v>
      </c>
      <c r="C16" s="145">
        <v>100</v>
      </c>
      <c r="D16" s="146">
        <v>90.1</v>
      </c>
      <c r="E16" s="31">
        <v>11</v>
      </c>
    </row>
    <row r="17" spans="1:5" s="87" customFormat="1" ht="15" customHeight="1">
      <c r="A17" s="88">
        <v>2</v>
      </c>
      <c r="B17" s="144" t="s">
        <v>48</v>
      </c>
      <c r="C17" s="145">
        <v>200</v>
      </c>
      <c r="D17" s="135">
        <v>307.39999999999998</v>
      </c>
      <c r="E17" s="10">
        <v>48</v>
      </c>
    </row>
    <row r="18" spans="1:5" s="87" customFormat="1" ht="15" customHeight="1">
      <c r="A18" s="88">
        <v>3</v>
      </c>
      <c r="B18" s="144" t="s">
        <v>23</v>
      </c>
      <c r="C18" s="145">
        <v>180</v>
      </c>
      <c r="D18" s="135">
        <v>119.52</v>
      </c>
      <c r="E18" s="10">
        <v>10</v>
      </c>
    </row>
    <row r="19" spans="1:5" s="87" customFormat="1" ht="15" customHeight="1">
      <c r="A19" s="88">
        <v>4</v>
      </c>
      <c r="B19" s="144" t="s">
        <v>4</v>
      </c>
      <c r="C19" s="145">
        <v>40</v>
      </c>
      <c r="D19" s="146">
        <v>94.73</v>
      </c>
      <c r="E19" s="10">
        <v>4</v>
      </c>
    </row>
    <row r="20" spans="1:5" s="87" customFormat="1" ht="15" customHeight="1">
      <c r="A20" s="89">
        <v>5</v>
      </c>
      <c r="B20" s="144" t="s">
        <v>5</v>
      </c>
      <c r="C20" s="145">
        <v>30</v>
      </c>
      <c r="D20" s="146">
        <v>61.19</v>
      </c>
      <c r="E20" s="38">
        <v>3</v>
      </c>
    </row>
    <row r="21" spans="1:5" s="81" customFormat="1" ht="15" customHeight="1">
      <c r="A21" s="99"/>
      <c r="B21" s="147" t="s">
        <v>6</v>
      </c>
      <c r="C21" s="148">
        <f>SUM(C16:C20)</f>
        <v>550</v>
      </c>
      <c r="D21" s="149">
        <f t="shared" ref="D21:E21" si="0">SUM(D16:D20)</f>
        <v>672.94</v>
      </c>
      <c r="E21" s="149">
        <f t="shared" si="0"/>
        <v>76</v>
      </c>
    </row>
    <row r="22" spans="1:5" s="87" customFormat="1" ht="15" customHeight="1">
      <c r="B22" s="183" t="s">
        <v>84</v>
      </c>
      <c r="C22" s="183"/>
      <c r="D22" s="183"/>
      <c r="E22" s="62"/>
    </row>
    <row r="23" spans="1:5" s="87" customFormat="1" ht="13.35" customHeight="1">
      <c r="A23" s="198" t="s">
        <v>14</v>
      </c>
      <c r="B23" s="205" t="s">
        <v>0</v>
      </c>
      <c r="C23" s="187" t="s">
        <v>1</v>
      </c>
      <c r="D23" s="188" t="s">
        <v>2</v>
      </c>
      <c r="E23" s="187" t="s">
        <v>35</v>
      </c>
    </row>
    <row r="24" spans="1:5" s="87" customFormat="1" ht="26.65" customHeight="1" thickBot="1">
      <c r="A24" s="199"/>
      <c r="B24" s="205"/>
      <c r="C24" s="187"/>
      <c r="D24" s="188"/>
      <c r="E24" s="187"/>
    </row>
    <row r="25" spans="1:5" s="87" customFormat="1" ht="15" customHeight="1">
      <c r="A25" s="88">
        <v>1</v>
      </c>
      <c r="B25" s="144" t="s">
        <v>94</v>
      </c>
      <c r="C25" s="145">
        <v>100</v>
      </c>
      <c r="D25" s="146">
        <v>22</v>
      </c>
      <c r="E25" s="31">
        <v>11</v>
      </c>
    </row>
    <row r="26" spans="1:5" s="87" customFormat="1" ht="15" customHeight="1">
      <c r="A26" s="88">
        <v>2</v>
      </c>
      <c r="B26" s="144" t="s">
        <v>49</v>
      </c>
      <c r="C26" s="145">
        <v>250</v>
      </c>
      <c r="D26" s="146">
        <v>76.25</v>
      </c>
      <c r="E26" s="10">
        <v>25</v>
      </c>
    </row>
    <row r="27" spans="1:5" s="87" customFormat="1" ht="15" customHeight="1">
      <c r="A27" s="88">
        <v>3</v>
      </c>
      <c r="B27" s="144" t="s">
        <v>50</v>
      </c>
      <c r="C27" s="145">
        <v>180</v>
      </c>
      <c r="D27" s="146">
        <v>243.03</v>
      </c>
      <c r="E27" s="10">
        <v>20</v>
      </c>
    </row>
    <row r="28" spans="1:5" s="87" customFormat="1" ht="15" customHeight="1">
      <c r="A28" s="88">
        <v>4</v>
      </c>
      <c r="B28" s="144" t="s">
        <v>95</v>
      </c>
      <c r="C28" s="145">
        <v>105</v>
      </c>
      <c r="D28" s="146">
        <v>221.82</v>
      </c>
      <c r="E28" s="38">
        <v>42.62</v>
      </c>
    </row>
    <row r="29" spans="1:5" s="87" customFormat="1" ht="15" customHeight="1">
      <c r="A29" s="88">
        <v>5</v>
      </c>
      <c r="B29" s="138" t="s">
        <v>86</v>
      </c>
      <c r="C29" s="2">
        <v>200</v>
      </c>
      <c r="D29" s="135">
        <f>682*0.2</f>
        <v>136.4</v>
      </c>
      <c r="E29" s="34">
        <v>10</v>
      </c>
    </row>
    <row r="30" spans="1:5" s="87" customFormat="1" ht="15" customHeight="1">
      <c r="A30" s="100">
        <v>6</v>
      </c>
      <c r="B30" s="138" t="s">
        <v>83</v>
      </c>
      <c r="C30" s="2">
        <v>100</v>
      </c>
      <c r="D30" s="135">
        <v>47</v>
      </c>
      <c r="E30" s="131">
        <v>10</v>
      </c>
    </row>
    <row r="31" spans="1:5" s="87" customFormat="1" ht="15" customHeight="1">
      <c r="A31" s="100">
        <v>7</v>
      </c>
      <c r="B31" s="144" t="s">
        <v>4</v>
      </c>
      <c r="C31" s="145">
        <v>40</v>
      </c>
      <c r="D31" s="146">
        <v>94.73</v>
      </c>
      <c r="E31" s="10">
        <v>4</v>
      </c>
    </row>
    <row r="32" spans="1:5" s="81" customFormat="1" ht="15" customHeight="1" thickBot="1">
      <c r="A32" s="99"/>
      <c r="B32" s="147" t="s">
        <v>6</v>
      </c>
      <c r="C32" s="148">
        <f>SUM(C25:C31)</f>
        <v>975</v>
      </c>
      <c r="D32" s="149">
        <f t="shared" ref="D32" si="1">SUM(D25:D31)</f>
        <v>841.2299999999999</v>
      </c>
      <c r="E32" s="37">
        <f>SUM(E25:E31)</f>
        <v>122.62</v>
      </c>
    </row>
    <row r="33" spans="1:6" s="87" customFormat="1" ht="15" customHeight="1">
      <c r="B33" s="14"/>
      <c r="C33" s="96"/>
      <c r="D33" s="44"/>
      <c r="E33" s="62"/>
    </row>
    <row r="34" spans="1:6" s="87" customFormat="1" ht="15" customHeight="1">
      <c r="B34" s="183" t="s">
        <v>124</v>
      </c>
      <c r="C34" s="183"/>
      <c r="D34" s="183"/>
      <c r="E34" s="62"/>
    </row>
    <row r="35" spans="1:6" s="87" customFormat="1" ht="13.35" customHeight="1">
      <c r="A35" s="198" t="s">
        <v>14</v>
      </c>
      <c r="B35" s="205" t="s">
        <v>0</v>
      </c>
      <c r="C35" s="187" t="s">
        <v>1</v>
      </c>
      <c r="D35" s="188" t="s">
        <v>2</v>
      </c>
      <c r="E35" s="187" t="s">
        <v>35</v>
      </c>
    </row>
    <row r="36" spans="1:6" s="87" customFormat="1" ht="26.65" customHeight="1">
      <c r="A36" s="199"/>
      <c r="B36" s="205"/>
      <c r="C36" s="187"/>
      <c r="D36" s="188"/>
      <c r="E36" s="187"/>
    </row>
    <row r="37" spans="1:6" s="87" customFormat="1" ht="15" customHeight="1">
      <c r="A37" s="88">
        <v>1</v>
      </c>
      <c r="B37" s="144" t="s">
        <v>96</v>
      </c>
      <c r="C37" s="145">
        <v>200</v>
      </c>
      <c r="D37" s="146">
        <v>236.79</v>
      </c>
      <c r="E37" s="48">
        <v>39.47</v>
      </c>
    </row>
    <row r="38" spans="1:6" s="87" customFormat="1" ht="15" customHeight="1">
      <c r="A38" s="88">
        <v>2</v>
      </c>
      <c r="B38" s="144" t="s">
        <v>4</v>
      </c>
      <c r="C38" s="145">
        <v>20</v>
      </c>
      <c r="D38" s="146">
        <v>47.36</v>
      </c>
      <c r="E38" s="48">
        <v>2</v>
      </c>
    </row>
    <row r="39" spans="1:6" s="81" customFormat="1" ht="15" customHeight="1">
      <c r="A39" s="177">
        <v>3</v>
      </c>
      <c r="B39" s="138" t="s">
        <v>3</v>
      </c>
      <c r="C39" s="2">
        <v>180</v>
      </c>
      <c r="D39" s="135">
        <f>81*180/200</f>
        <v>72.900000000000006</v>
      </c>
      <c r="E39" s="75">
        <v>10</v>
      </c>
    </row>
    <row r="40" spans="1:6" s="81" customFormat="1" ht="15" customHeight="1">
      <c r="A40" s="99"/>
      <c r="B40" s="147" t="s">
        <v>6</v>
      </c>
      <c r="C40" s="148">
        <f>SUM(C37:C39)</f>
        <v>400</v>
      </c>
      <c r="D40" s="149">
        <f t="shared" ref="D40" si="2">SUM(D37:D39)</f>
        <v>357.04999999999995</v>
      </c>
      <c r="E40" s="97">
        <f>SUM(E37:E39)</f>
        <v>51.47</v>
      </c>
    </row>
    <row r="41" spans="1:6" s="81" customFormat="1" ht="21.6" customHeight="1">
      <c r="A41" s="91" t="str">
        <f>'1 Д 1 Н'!A43</f>
        <v xml:space="preserve">    Заведующий производством  _______________/  ______________/                              /</v>
      </c>
      <c r="B41" s="7"/>
      <c r="C41" s="12"/>
      <c r="D41" s="13"/>
      <c r="E41" s="63"/>
    </row>
    <row r="42" spans="1:6" s="87" customFormat="1" ht="21.6" customHeight="1">
      <c r="A42" s="203"/>
      <c r="B42" s="204"/>
      <c r="C42" s="204"/>
      <c r="D42" s="204"/>
      <c r="E42" s="204"/>
      <c r="F42" s="94"/>
    </row>
    <row r="43" spans="1:6">
      <c r="A43" s="92"/>
      <c r="D43" s="70"/>
      <c r="E43" s="69"/>
      <c r="F43" s="93"/>
    </row>
  </sheetData>
  <mergeCells count="23">
    <mergeCell ref="A42:E42"/>
    <mergeCell ref="A14:A15"/>
    <mergeCell ref="B14:B15"/>
    <mergeCell ref="C14:C15"/>
    <mergeCell ref="D14:D15"/>
    <mergeCell ref="A35:A36"/>
    <mergeCell ref="B35:B36"/>
    <mergeCell ref="C35:C36"/>
    <mergeCell ref="D35:D36"/>
    <mergeCell ref="B22:D22"/>
    <mergeCell ref="A23:A24"/>
    <mergeCell ref="B23:B24"/>
    <mergeCell ref="C23:C24"/>
    <mergeCell ref="D23:D24"/>
    <mergeCell ref="B34:D34"/>
    <mergeCell ref="E14:E15"/>
    <mergeCell ref="E23:E24"/>
    <mergeCell ref="E35:E36"/>
    <mergeCell ref="D1:E1"/>
    <mergeCell ref="C2:E2"/>
    <mergeCell ref="C3:E3"/>
    <mergeCell ref="C4:E4"/>
    <mergeCell ref="B13:D13"/>
  </mergeCells>
  <pageMargins left="0.70866141732283472" right="0.70866141732283472" top="0.39370078740157483" bottom="0.74803149606299213" header="0.31496062992125984" footer="0.31496062992125984"/>
  <pageSetup paperSize="9" scale="8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49"/>
  <sheetViews>
    <sheetView workbookViewId="0">
      <selection activeCell="B17" sqref="B17:D17"/>
    </sheetView>
  </sheetViews>
  <sheetFormatPr defaultColWidth="8.85546875" defaultRowHeight="15"/>
  <cols>
    <col min="1" max="1" width="5.7109375" style="17" customWidth="1"/>
    <col min="2" max="2" width="53.7109375" style="108" customWidth="1"/>
    <col min="3" max="5" width="10.7109375" style="29" customWidth="1"/>
    <col min="6" max="16384" width="8.85546875" style="17"/>
  </cols>
  <sheetData>
    <row r="1" spans="1:5">
      <c r="A1" s="17" t="str">
        <f>'1 Д 1 Н'!A1</f>
        <v>Утверждаю</v>
      </c>
      <c r="D1" s="207" t="str">
        <f>'1 Д 1 Н'!D1</f>
        <v>Согласовано</v>
      </c>
      <c r="E1" s="207"/>
    </row>
    <row r="2" spans="1:5">
      <c r="A2" s="17" t="str">
        <f>'1 Д 1 Н'!A2</f>
        <v>Директор ООО "ВитаЛайн"</v>
      </c>
      <c r="C2" s="207" t="str">
        <f>'1 Д 1 Н'!C2</f>
        <v>Директор МБОУ _____________</v>
      </c>
      <c r="D2" s="207"/>
      <c r="E2" s="207"/>
    </row>
    <row r="3" spans="1:5">
      <c r="A3" s="17" t="str">
        <f>'1 Д 1 Н'!A3</f>
        <v>_____________Н.Н.Клоков</v>
      </c>
      <c r="C3" s="207" t="str">
        <f>'1 Д 1 Н'!C3</f>
        <v>______________/______________/</v>
      </c>
      <c r="D3" s="207"/>
      <c r="E3" s="207"/>
    </row>
    <row r="4" spans="1:5">
      <c r="A4" s="17" t="str">
        <f>'1 Д 1 Н'!A4</f>
        <v>"___"______________2023 г</v>
      </c>
      <c r="C4" s="207" t="s">
        <v>33</v>
      </c>
      <c r="D4" s="207"/>
      <c r="E4" s="207"/>
    </row>
    <row r="5" spans="1:5" s="123" customFormat="1">
      <c r="B5" s="108"/>
      <c r="C5" s="124"/>
      <c r="D5" s="124"/>
      <c r="E5" s="124"/>
    </row>
    <row r="6" spans="1:5" s="123" customFormat="1">
      <c r="B6" s="108"/>
      <c r="C6" s="124"/>
      <c r="D6" s="124"/>
      <c r="E6" s="124"/>
    </row>
    <row r="7" spans="1:5" s="123" customFormat="1">
      <c r="B7" s="108"/>
      <c r="C7" s="124"/>
      <c r="D7" s="124"/>
      <c r="E7" s="124"/>
    </row>
    <row r="8" spans="1:5" s="123" customFormat="1">
      <c r="B8" s="108"/>
      <c r="C8" s="124"/>
      <c r="D8" s="124"/>
      <c r="E8" s="124"/>
    </row>
    <row r="9" spans="1:5" s="123" customFormat="1">
      <c r="B9" s="108"/>
      <c r="C9" s="124"/>
      <c r="D9" s="124"/>
      <c r="E9" s="124"/>
    </row>
    <row r="10" spans="1:5" s="123" customFormat="1">
      <c r="B10" s="108"/>
      <c r="C10" s="124"/>
      <c r="D10" s="124"/>
      <c r="E10" s="124"/>
    </row>
    <row r="11" spans="1:5" s="123" customFormat="1">
      <c r="B11" s="108"/>
      <c r="C11" s="124"/>
      <c r="D11" s="124"/>
      <c r="E11" s="124"/>
    </row>
    <row r="12" spans="1:5" s="123" customFormat="1">
      <c r="B12" s="108"/>
      <c r="C12" s="124"/>
      <c r="D12" s="124"/>
      <c r="E12" s="124"/>
    </row>
    <row r="13" spans="1:5" s="123" customFormat="1">
      <c r="B13" s="108"/>
      <c r="C13" s="124"/>
      <c r="D13" s="124"/>
      <c r="E13" s="124"/>
    </row>
    <row r="17" spans="1:5" s="50" customFormat="1" ht="15" customHeight="1">
      <c r="B17" s="206" t="s">
        <v>129</v>
      </c>
      <c r="C17" s="206"/>
      <c r="D17" s="206"/>
      <c r="E17" s="26"/>
    </row>
    <row r="18" spans="1:5" ht="12" customHeight="1">
      <c r="A18" s="210" t="s">
        <v>14</v>
      </c>
      <c r="B18" s="212" t="s">
        <v>0</v>
      </c>
      <c r="C18" s="212" t="s">
        <v>1</v>
      </c>
      <c r="D18" s="212" t="s">
        <v>2</v>
      </c>
      <c r="E18" s="212" t="s">
        <v>35</v>
      </c>
    </row>
    <row r="19" spans="1:5" ht="15.75" thickBot="1">
      <c r="A19" s="211"/>
      <c r="B19" s="212"/>
      <c r="C19" s="212"/>
      <c r="D19" s="212"/>
      <c r="E19" s="212"/>
    </row>
    <row r="20" spans="1:5" ht="15" customHeight="1">
      <c r="A20" s="46">
        <v>1</v>
      </c>
      <c r="B20" s="138" t="s">
        <v>51</v>
      </c>
      <c r="C20" s="2">
        <v>120</v>
      </c>
      <c r="D20" s="135">
        <v>47</v>
      </c>
      <c r="E20" s="31">
        <v>10</v>
      </c>
    </row>
    <row r="21" spans="1:5" ht="15" customHeight="1">
      <c r="A21" s="46">
        <v>2</v>
      </c>
      <c r="B21" s="144" t="s">
        <v>97</v>
      </c>
      <c r="C21" s="145">
        <v>220</v>
      </c>
      <c r="D21" s="146">
        <v>345</v>
      </c>
      <c r="E21" s="10">
        <v>60</v>
      </c>
    </row>
    <row r="22" spans="1:5" ht="15" customHeight="1">
      <c r="A22" s="46">
        <v>3</v>
      </c>
      <c r="B22" s="138" t="s">
        <v>98</v>
      </c>
      <c r="C22" s="2">
        <v>180</v>
      </c>
      <c r="D22" s="135">
        <f>106*200/180</f>
        <v>117.77777777777777</v>
      </c>
      <c r="E22" s="10">
        <v>10</v>
      </c>
    </row>
    <row r="23" spans="1:5" ht="15" customHeight="1">
      <c r="A23" s="46">
        <v>4</v>
      </c>
      <c r="B23" s="144" t="s">
        <v>4</v>
      </c>
      <c r="C23" s="145">
        <v>30</v>
      </c>
      <c r="D23" s="146">
        <v>71</v>
      </c>
      <c r="E23" s="10">
        <v>3</v>
      </c>
    </row>
    <row r="24" spans="1:5" ht="15" customHeight="1">
      <c r="A24" s="46">
        <v>6</v>
      </c>
      <c r="B24" s="144" t="s">
        <v>5</v>
      </c>
      <c r="C24" s="145">
        <v>30</v>
      </c>
      <c r="D24" s="146">
        <v>61.19</v>
      </c>
      <c r="E24" s="10">
        <v>2</v>
      </c>
    </row>
    <row r="25" spans="1:5" s="105" customFormat="1" ht="15" customHeight="1">
      <c r="A25" s="20">
        <v>7</v>
      </c>
      <c r="B25" s="147" t="s">
        <v>6</v>
      </c>
      <c r="C25" s="148">
        <f>SUM(C20:C24)</f>
        <v>580</v>
      </c>
      <c r="D25" s="149">
        <f t="shared" ref="D25" si="0">SUM(D20:D24)</f>
        <v>641.96777777777788</v>
      </c>
      <c r="E25" s="10">
        <f>SUM(E20:E24)</f>
        <v>85</v>
      </c>
    </row>
    <row r="26" spans="1:5" ht="15" customHeight="1">
      <c r="A26" s="50"/>
      <c r="B26" s="27"/>
      <c r="C26" s="28"/>
      <c r="D26" s="42"/>
    </row>
    <row r="27" spans="1:5" ht="15" customHeight="1">
      <c r="A27" s="50"/>
      <c r="B27" s="27"/>
      <c r="C27" s="28"/>
      <c r="D27" s="42"/>
    </row>
    <row r="28" spans="1:5" s="50" customFormat="1" ht="15" customHeight="1">
      <c r="B28" s="206" t="s">
        <v>84</v>
      </c>
      <c r="C28" s="206"/>
      <c r="D28" s="206"/>
      <c r="E28" s="26"/>
    </row>
    <row r="29" spans="1:5" ht="15" customHeight="1">
      <c r="A29" s="218" t="s">
        <v>14</v>
      </c>
      <c r="B29" s="215" t="s">
        <v>0</v>
      </c>
      <c r="C29" s="212" t="s">
        <v>1</v>
      </c>
      <c r="D29" s="212" t="s">
        <v>2</v>
      </c>
      <c r="E29" s="212" t="s">
        <v>35</v>
      </c>
    </row>
    <row r="30" spans="1:5" ht="15" customHeight="1">
      <c r="A30" s="219"/>
      <c r="B30" s="216"/>
      <c r="C30" s="217"/>
      <c r="D30" s="217"/>
      <c r="E30" s="217"/>
    </row>
    <row r="31" spans="1:5" ht="15" customHeight="1">
      <c r="A31" s="47">
        <v>1</v>
      </c>
      <c r="B31" s="144" t="s">
        <v>88</v>
      </c>
      <c r="C31" s="145">
        <v>100</v>
      </c>
      <c r="D31" s="146">
        <v>12</v>
      </c>
      <c r="E31" s="34">
        <v>11</v>
      </c>
    </row>
    <row r="32" spans="1:5" ht="15" customHeight="1">
      <c r="A32" s="46">
        <v>2</v>
      </c>
      <c r="B32" s="144" t="s">
        <v>22</v>
      </c>
      <c r="C32" s="145">
        <v>250</v>
      </c>
      <c r="D32" s="146">
        <v>134.13</v>
      </c>
      <c r="E32" s="34">
        <v>25</v>
      </c>
    </row>
    <row r="33" spans="1:6" ht="15" customHeight="1">
      <c r="A33" s="46">
        <v>3</v>
      </c>
      <c r="B33" s="144" t="s">
        <v>15</v>
      </c>
      <c r="C33" s="145">
        <v>220</v>
      </c>
      <c r="D33" s="146">
        <v>369.14</v>
      </c>
      <c r="E33" s="34">
        <v>60</v>
      </c>
    </row>
    <row r="34" spans="1:6" ht="15" customHeight="1">
      <c r="A34" s="46">
        <v>4</v>
      </c>
      <c r="B34" s="138" t="s">
        <v>68</v>
      </c>
      <c r="C34" s="2">
        <v>200</v>
      </c>
      <c r="D34" s="135">
        <f>593*0.2</f>
        <v>118.60000000000001</v>
      </c>
      <c r="E34" s="34">
        <v>10</v>
      </c>
    </row>
    <row r="35" spans="1:6" ht="15" customHeight="1">
      <c r="A35" s="46">
        <v>5</v>
      </c>
      <c r="B35" s="144" t="s">
        <v>99</v>
      </c>
      <c r="C35" s="145">
        <v>55</v>
      </c>
      <c r="D35" s="146">
        <v>109.4</v>
      </c>
      <c r="E35" s="34">
        <v>10</v>
      </c>
    </row>
    <row r="36" spans="1:6" ht="15" customHeight="1">
      <c r="A36" s="46">
        <v>6</v>
      </c>
      <c r="B36" s="144" t="s">
        <v>4</v>
      </c>
      <c r="C36" s="145">
        <v>50</v>
      </c>
      <c r="D36" s="146">
        <v>118.4</v>
      </c>
      <c r="E36" s="34">
        <v>5</v>
      </c>
    </row>
    <row r="37" spans="1:6" ht="15" customHeight="1">
      <c r="A37" s="46">
        <v>7</v>
      </c>
      <c r="B37" s="138" t="s">
        <v>5</v>
      </c>
      <c r="C37" s="2">
        <v>50</v>
      </c>
      <c r="D37" s="135">
        <f>81.58*50/40</f>
        <v>101.97499999999999</v>
      </c>
      <c r="E37" s="34">
        <v>5</v>
      </c>
    </row>
    <row r="38" spans="1:6" s="105" customFormat="1" ht="15" customHeight="1">
      <c r="A38" s="52"/>
      <c r="B38" s="147" t="s">
        <v>6</v>
      </c>
      <c r="C38" s="148">
        <f>SUM(C31:C37)</f>
        <v>925</v>
      </c>
      <c r="D38" s="149">
        <f t="shared" ref="D38" si="1">SUM(D31:D37)</f>
        <v>963.64499999999998</v>
      </c>
      <c r="E38" s="130">
        <f>SUM(E31:E37)</f>
        <v>126</v>
      </c>
    </row>
    <row r="39" spans="1:6" s="105" customFormat="1" ht="15" customHeight="1">
      <c r="A39" s="53"/>
      <c r="B39" s="109"/>
      <c r="C39" s="106"/>
      <c r="D39" s="106"/>
      <c r="E39" s="106"/>
    </row>
    <row r="40" spans="1:6" s="50" customFormat="1" ht="15" customHeight="1">
      <c r="B40" s="206" t="s">
        <v>124</v>
      </c>
      <c r="C40" s="206"/>
      <c r="D40" s="206"/>
      <c r="E40" s="26"/>
    </row>
    <row r="41" spans="1:6">
      <c r="A41" s="213" t="s">
        <v>14</v>
      </c>
      <c r="B41" s="212" t="s">
        <v>0</v>
      </c>
      <c r="C41" s="212" t="s">
        <v>1</v>
      </c>
      <c r="D41" s="212" t="s">
        <v>2</v>
      </c>
      <c r="E41" s="212" t="s">
        <v>35</v>
      </c>
    </row>
    <row r="42" spans="1:6">
      <c r="A42" s="214"/>
      <c r="B42" s="212"/>
      <c r="C42" s="212"/>
      <c r="D42" s="212"/>
      <c r="E42" s="212"/>
    </row>
    <row r="43" spans="1:6" ht="15" customHeight="1">
      <c r="A43" s="47">
        <v>1</v>
      </c>
      <c r="B43" s="144" t="s">
        <v>100</v>
      </c>
      <c r="C43" s="145">
        <v>220</v>
      </c>
      <c r="D43" s="146">
        <v>303.35000000000002</v>
      </c>
      <c r="E43" s="46">
        <v>41.47</v>
      </c>
    </row>
    <row r="44" spans="1:6" ht="30" customHeight="1">
      <c r="A44" s="46">
        <v>2</v>
      </c>
      <c r="B44" s="138" t="s">
        <v>47</v>
      </c>
      <c r="C44" s="2">
        <v>180</v>
      </c>
      <c r="D44" s="135">
        <v>103.14</v>
      </c>
      <c r="E44" s="46">
        <v>10</v>
      </c>
    </row>
    <row r="45" spans="1:6" ht="15" customHeight="1">
      <c r="A45" s="46">
        <v>3</v>
      </c>
      <c r="B45" s="147" t="s">
        <v>6</v>
      </c>
      <c r="C45" s="148">
        <f t="shared" ref="C45:E45" si="2">SUM(C43:C44)</f>
        <v>400</v>
      </c>
      <c r="D45" s="149">
        <f t="shared" si="2"/>
        <v>406.49</v>
      </c>
      <c r="E45" s="149">
        <f t="shared" si="2"/>
        <v>51.47</v>
      </c>
    </row>
    <row r="46" spans="1:6" s="51" customFormat="1" ht="21.6" customHeight="1">
      <c r="A46" s="17"/>
      <c r="B46" s="108"/>
      <c r="C46" s="29"/>
      <c r="D46" s="29"/>
      <c r="E46" s="30"/>
    </row>
    <row r="47" spans="1:6">
      <c r="A47" s="53" t="str">
        <f>'1 Д 1 Н'!A43</f>
        <v xml:space="preserve">    Заведующий производством  _______________/  ______________/                              /</v>
      </c>
      <c r="B47" s="23"/>
      <c r="C47" s="45"/>
      <c r="D47" s="25"/>
    </row>
    <row r="48" spans="1:6" s="50" customFormat="1" ht="21.6" customHeight="1">
      <c r="A48" s="208"/>
      <c r="B48" s="209"/>
      <c r="C48" s="209"/>
      <c r="D48" s="209"/>
      <c r="E48" s="209"/>
      <c r="F48" s="22"/>
    </row>
    <row r="49" spans="1:6">
      <c r="A49" s="107"/>
      <c r="E49" s="43"/>
      <c r="F49" s="29"/>
    </row>
  </sheetData>
  <mergeCells count="23">
    <mergeCell ref="A48:E48"/>
    <mergeCell ref="A18:A19"/>
    <mergeCell ref="B18:B19"/>
    <mergeCell ref="C18:C19"/>
    <mergeCell ref="D18:D19"/>
    <mergeCell ref="A41:A42"/>
    <mergeCell ref="B29:B30"/>
    <mergeCell ref="C29:C30"/>
    <mergeCell ref="D29:D30"/>
    <mergeCell ref="A29:A30"/>
    <mergeCell ref="B41:B42"/>
    <mergeCell ref="C41:C42"/>
    <mergeCell ref="D41:D42"/>
    <mergeCell ref="E18:E19"/>
    <mergeCell ref="E29:E30"/>
    <mergeCell ref="E41:E42"/>
    <mergeCell ref="B40:D40"/>
    <mergeCell ref="B17:D17"/>
    <mergeCell ref="D1:E1"/>
    <mergeCell ref="C2:E2"/>
    <mergeCell ref="C3:E3"/>
    <mergeCell ref="C4:E4"/>
    <mergeCell ref="B28:D28"/>
  </mergeCells>
  <pageMargins left="0.70866141732283472" right="0.70866141732283472" top="0.39370078740157483" bottom="0.74803149606299213" header="0.31496062992125984" footer="0.31496062992125984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52"/>
  <sheetViews>
    <sheetView workbookViewId="0">
      <selection activeCell="B18" sqref="B18:D18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'1 Д 1 Н'!D1</f>
        <v>Согласовано</v>
      </c>
    </row>
    <row r="2" spans="1:5">
      <c r="A2" s="67" t="str">
        <f>'1 Д 1 Н'!A2</f>
        <v>Директор ООО "ВитаЛайн"</v>
      </c>
      <c r="D2" s="70" t="str">
        <f>'1 Д 1 Н'!C2</f>
        <v>Директор МБОУ _____________</v>
      </c>
    </row>
    <row r="3" spans="1:5">
      <c r="A3" s="67" t="str">
        <f>'1 Д 1 Н'!A3</f>
        <v>_____________Н.Н.Клоков</v>
      </c>
      <c r="D3" s="70" t="str">
        <f>'1 Д 1 Н'!C3</f>
        <v>______________/______________/</v>
      </c>
    </row>
    <row r="4" spans="1:5">
      <c r="A4" s="67" t="str">
        <f>'1 Д 1 Н'!A4</f>
        <v>"___"______________2023 г</v>
      </c>
      <c r="D4" s="70" t="s">
        <v>34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3" spans="1:5">
      <c r="C13" s="122"/>
      <c r="D13" s="122"/>
      <c r="E13" s="122"/>
    </row>
    <row r="17" spans="1:5">
      <c r="C17" s="139"/>
      <c r="D17" s="139"/>
      <c r="E17" s="139"/>
    </row>
    <row r="18" spans="1:5" s="1" customFormat="1" ht="15" customHeight="1">
      <c r="B18" s="183" t="s">
        <v>130</v>
      </c>
      <c r="C18" s="183"/>
      <c r="D18" s="183"/>
      <c r="E18" s="62"/>
    </row>
    <row r="19" spans="1:5">
      <c r="A19" s="224" t="s">
        <v>14</v>
      </c>
      <c r="B19" s="187" t="s">
        <v>0</v>
      </c>
      <c r="C19" s="187" t="s">
        <v>1</v>
      </c>
      <c r="D19" s="187" t="s">
        <v>2</v>
      </c>
      <c r="E19" s="187" t="s">
        <v>35</v>
      </c>
    </row>
    <row r="20" spans="1:5" ht="13.5" thickBot="1">
      <c r="A20" s="225"/>
      <c r="B20" s="187"/>
      <c r="C20" s="187"/>
      <c r="D20" s="187"/>
      <c r="E20" s="187"/>
    </row>
    <row r="21" spans="1:5" ht="15" customHeight="1">
      <c r="A21" s="48">
        <v>1</v>
      </c>
      <c r="B21" s="144" t="s">
        <v>94</v>
      </c>
      <c r="C21" s="145">
        <v>100</v>
      </c>
      <c r="D21" s="146">
        <v>22</v>
      </c>
      <c r="E21" s="31">
        <v>11</v>
      </c>
    </row>
    <row r="22" spans="1:5" ht="15" customHeight="1">
      <c r="A22" s="48">
        <v>2</v>
      </c>
      <c r="B22" s="144" t="s">
        <v>19</v>
      </c>
      <c r="C22" s="145">
        <v>180</v>
      </c>
      <c r="D22" s="146">
        <v>164.7</v>
      </c>
      <c r="E22" s="10">
        <v>20</v>
      </c>
    </row>
    <row r="23" spans="1:5" ht="15" customHeight="1">
      <c r="A23" s="48">
        <v>3</v>
      </c>
      <c r="B23" s="144" t="s">
        <v>101</v>
      </c>
      <c r="C23" s="145">
        <v>145</v>
      </c>
      <c r="D23" s="146">
        <v>177.92</v>
      </c>
      <c r="E23" s="10">
        <v>50</v>
      </c>
    </row>
    <row r="24" spans="1:5" ht="30" customHeight="1">
      <c r="A24" s="48">
        <v>4</v>
      </c>
      <c r="B24" s="138" t="s">
        <v>47</v>
      </c>
      <c r="C24" s="2">
        <v>180</v>
      </c>
      <c r="D24" s="135">
        <v>103.14</v>
      </c>
      <c r="E24" s="10">
        <v>10</v>
      </c>
    </row>
    <row r="25" spans="1:5" ht="15" customHeight="1">
      <c r="A25" s="48">
        <v>5</v>
      </c>
      <c r="B25" s="144" t="s">
        <v>4</v>
      </c>
      <c r="C25" s="145">
        <v>40</v>
      </c>
      <c r="D25" s="146">
        <v>94.73</v>
      </c>
      <c r="E25" s="38">
        <v>4</v>
      </c>
    </row>
    <row r="26" spans="1:5" s="73" customFormat="1" ht="15" customHeight="1">
      <c r="A26" s="4"/>
      <c r="B26" s="147" t="s">
        <v>6</v>
      </c>
      <c r="C26" s="148">
        <f>SUM(C21:C25)</f>
        <v>645</v>
      </c>
      <c r="D26" s="149">
        <f t="shared" ref="D26" si="0">SUM(D21:D25)</f>
        <v>562.49</v>
      </c>
      <c r="E26" s="104">
        <f t="shared" ref="E26" si="1">SUM(E21:E25)</f>
        <v>95</v>
      </c>
    </row>
    <row r="27" spans="1:5" ht="15" customHeight="1">
      <c r="A27" s="1"/>
      <c r="B27" s="14"/>
      <c r="C27" s="15"/>
      <c r="D27" s="44"/>
    </row>
    <row r="28" spans="1:5" s="1" customFormat="1" ht="15" customHeight="1">
      <c r="B28" s="183" t="s">
        <v>84</v>
      </c>
      <c r="C28" s="183"/>
      <c r="D28" s="183"/>
      <c r="E28" s="62"/>
    </row>
    <row r="29" spans="1:5">
      <c r="A29" s="222" t="s">
        <v>14</v>
      </c>
      <c r="B29" s="200" t="s">
        <v>0</v>
      </c>
      <c r="C29" s="187" t="s">
        <v>1</v>
      </c>
      <c r="D29" s="187" t="s">
        <v>2</v>
      </c>
      <c r="E29" s="187" t="s">
        <v>35</v>
      </c>
    </row>
    <row r="30" spans="1:5" ht="13.5" thickBot="1">
      <c r="A30" s="223"/>
      <c r="B30" s="200"/>
      <c r="C30" s="187"/>
      <c r="D30" s="187"/>
      <c r="E30" s="187"/>
    </row>
    <row r="31" spans="1:5" ht="15" customHeight="1">
      <c r="A31" s="110">
        <v>1</v>
      </c>
      <c r="B31" s="144" t="s">
        <v>102</v>
      </c>
      <c r="C31" s="145">
        <v>100</v>
      </c>
      <c r="D31" s="146">
        <v>89.8</v>
      </c>
      <c r="E31" s="33">
        <v>11</v>
      </c>
    </row>
    <row r="32" spans="1:5" ht="15" customHeight="1">
      <c r="A32" s="48">
        <v>2</v>
      </c>
      <c r="B32" s="144" t="s">
        <v>103</v>
      </c>
      <c r="C32" s="145">
        <v>250</v>
      </c>
      <c r="D32" s="146">
        <v>291.13</v>
      </c>
      <c r="E32" s="34">
        <v>33.94</v>
      </c>
    </row>
    <row r="33" spans="1:5" ht="15" customHeight="1">
      <c r="A33" s="48">
        <v>3</v>
      </c>
      <c r="B33" s="144" t="s">
        <v>52</v>
      </c>
      <c r="C33" s="145">
        <v>200</v>
      </c>
      <c r="D33" s="146">
        <v>239.2</v>
      </c>
      <c r="E33" s="34">
        <v>45</v>
      </c>
    </row>
    <row r="34" spans="1:5" ht="15" customHeight="1">
      <c r="A34" s="48">
        <v>5</v>
      </c>
      <c r="B34" s="138" t="s">
        <v>53</v>
      </c>
      <c r="C34" s="2">
        <v>200</v>
      </c>
      <c r="D34" s="135">
        <v>100.4</v>
      </c>
      <c r="E34" s="34">
        <v>10</v>
      </c>
    </row>
    <row r="35" spans="1:5" ht="15" customHeight="1">
      <c r="A35" s="48">
        <v>6</v>
      </c>
      <c r="B35" s="144" t="s">
        <v>4</v>
      </c>
      <c r="C35" s="145">
        <v>50</v>
      </c>
      <c r="D35" s="146">
        <v>118.4</v>
      </c>
      <c r="E35" s="34">
        <v>5</v>
      </c>
    </row>
    <row r="36" spans="1:5" ht="15" customHeight="1">
      <c r="A36" s="48">
        <v>7</v>
      </c>
      <c r="B36" s="138" t="s">
        <v>5</v>
      </c>
      <c r="C36" s="2">
        <v>50</v>
      </c>
      <c r="D36" s="135">
        <f>81.58*50/40</f>
        <v>101.97499999999999</v>
      </c>
      <c r="E36" s="34">
        <v>5</v>
      </c>
    </row>
    <row r="37" spans="1:5" ht="15" customHeight="1">
      <c r="A37" s="49">
        <v>8</v>
      </c>
      <c r="B37" s="138" t="s">
        <v>46</v>
      </c>
      <c r="C37" s="2">
        <v>200</v>
      </c>
      <c r="D37" s="135">
        <v>107</v>
      </c>
      <c r="E37" s="34">
        <v>25</v>
      </c>
    </row>
    <row r="38" spans="1:5" s="73" customFormat="1" ht="15" customHeight="1">
      <c r="A38" s="9"/>
      <c r="B38" s="147" t="s">
        <v>6</v>
      </c>
      <c r="C38" s="148">
        <f>SUM(C31:C37)</f>
        <v>1050</v>
      </c>
      <c r="D38" s="149">
        <f t="shared" ref="D38" si="2">SUM(D31:D37)</f>
        <v>1047.905</v>
      </c>
      <c r="E38" s="104">
        <f t="shared" ref="E38" si="3">SUM(E31:E37)</f>
        <v>134.94</v>
      </c>
    </row>
    <row r="39" spans="1:5" s="73" customFormat="1" ht="15" customHeight="1">
      <c r="A39" s="11"/>
      <c r="B39" s="111"/>
      <c r="C39" s="112"/>
      <c r="D39" s="112"/>
      <c r="E39" s="112"/>
    </row>
    <row r="40" spans="1:5" s="1" customFormat="1" ht="15" customHeight="1">
      <c r="B40" s="183" t="s">
        <v>124</v>
      </c>
      <c r="C40" s="183"/>
      <c r="D40" s="183"/>
      <c r="E40" s="62"/>
    </row>
    <row r="41" spans="1:5">
      <c r="A41" s="220" t="s">
        <v>14</v>
      </c>
      <c r="B41" s="187" t="s">
        <v>0</v>
      </c>
      <c r="C41" s="187" t="s">
        <v>1</v>
      </c>
      <c r="D41" s="187" t="s">
        <v>2</v>
      </c>
      <c r="E41" s="187" t="s">
        <v>35</v>
      </c>
    </row>
    <row r="42" spans="1:5">
      <c r="A42" s="221"/>
      <c r="B42" s="187"/>
      <c r="C42" s="187"/>
      <c r="D42" s="187"/>
      <c r="E42" s="191"/>
    </row>
    <row r="43" spans="1:5" ht="15" customHeight="1">
      <c r="A43" s="103">
        <v>1</v>
      </c>
      <c r="B43" s="138" t="s">
        <v>104</v>
      </c>
      <c r="C43" s="2">
        <v>180</v>
      </c>
      <c r="D43" s="135">
        <v>85.86</v>
      </c>
      <c r="E43" s="103">
        <v>10</v>
      </c>
    </row>
    <row r="44" spans="1:5" ht="15" customHeight="1">
      <c r="A44" s="48">
        <v>2</v>
      </c>
      <c r="B44" s="138" t="s">
        <v>105</v>
      </c>
      <c r="C44" s="2">
        <v>100</v>
      </c>
      <c r="D44" s="135">
        <v>47</v>
      </c>
      <c r="E44" s="103">
        <v>10</v>
      </c>
    </row>
    <row r="45" spans="1:5" ht="15" customHeight="1">
      <c r="A45" s="48">
        <v>3</v>
      </c>
      <c r="B45" s="158" t="s">
        <v>54</v>
      </c>
      <c r="C45" s="159">
        <v>75</v>
      </c>
      <c r="D45" s="135">
        <v>159.15</v>
      </c>
      <c r="E45" s="103">
        <v>31.47</v>
      </c>
    </row>
    <row r="46" spans="1:5" s="73" customFormat="1" ht="15" customHeight="1">
      <c r="A46" s="4"/>
      <c r="B46" s="147" t="s">
        <v>6</v>
      </c>
      <c r="C46" s="148">
        <f>SUM(C43:C45)</f>
        <v>355</v>
      </c>
      <c r="D46" s="149">
        <f t="shared" ref="D46" si="4">SUM(D43:D45)</f>
        <v>292.01</v>
      </c>
      <c r="E46" s="104">
        <f>SUM(E43:E45)</f>
        <v>51.47</v>
      </c>
    </row>
    <row r="47" spans="1:5" s="73" customFormat="1">
      <c r="A47" s="76"/>
      <c r="B47" s="7"/>
      <c r="C47" s="8"/>
      <c r="D47" s="13"/>
      <c r="E47" s="113"/>
    </row>
    <row r="48" spans="1:5" s="73" customFormat="1">
      <c r="A48" s="76"/>
      <c r="B48" s="7"/>
      <c r="C48" s="8"/>
      <c r="D48" s="13"/>
      <c r="E48" s="113"/>
    </row>
    <row r="50" spans="1:6">
      <c r="A50" s="11" t="str">
        <f>'1 Д 1 Н'!A43</f>
        <v xml:space="preserve">    Заведующий производством  _______________/  ______________/                              /</v>
      </c>
      <c r="B50" s="7"/>
      <c r="C50" s="12"/>
      <c r="D50" s="13"/>
    </row>
    <row r="51" spans="1:6" s="1" customFormat="1" ht="21.6" customHeight="1">
      <c r="A51" s="196" t="s">
        <v>36</v>
      </c>
      <c r="B51" s="197"/>
      <c r="C51" s="197"/>
      <c r="D51" s="197"/>
      <c r="E51" s="197"/>
      <c r="F51" s="76"/>
    </row>
    <row r="52" spans="1:6">
      <c r="A52" s="77" t="s">
        <v>37</v>
      </c>
      <c r="E52" s="69"/>
      <c r="F52" s="70"/>
    </row>
  </sheetData>
  <mergeCells count="19">
    <mergeCell ref="A51:E51"/>
    <mergeCell ref="B18:D18"/>
    <mergeCell ref="A19:A20"/>
    <mergeCell ref="B19:B20"/>
    <mergeCell ref="C19:C20"/>
    <mergeCell ref="D19:D20"/>
    <mergeCell ref="E19:E20"/>
    <mergeCell ref="E29:E30"/>
    <mergeCell ref="E41:E42"/>
    <mergeCell ref="A41:A42"/>
    <mergeCell ref="B41:B42"/>
    <mergeCell ref="C41:C42"/>
    <mergeCell ref="D41:D42"/>
    <mergeCell ref="B28:D28"/>
    <mergeCell ref="A29:A30"/>
    <mergeCell ref="B29:B30"/>
    <mergeCell ref="C29:C30"/>
    <mergeCell ref="D29:D30"/>
    <mergeCell ref="B40:D40"/>
  </mergeCells>
  <pageMargins left="0.7" right="0.7" top="0.75" bottom="0.75" header="0.3" footer="0.3"/>
  <pageSetup paperSize="9" scale="8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41"/>
  <sheetViews>
    <sheetView topLeftCell="A4" workbookViewId="0">
      <selection activeCell="B17" sqref="B17:D17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139" customWidth="1"/>
    <col min="6" max="16384" width="8.85546875" style="67"/>
  </cols>
  <sheetData>
    <row r="1" spans="1:4">
      <c r="A1" s="67" t="str">
        <f>'1 Д 1 Н'!A1</f>
        <v>Утверждаю</v>
      </c>
      <c r="D1" s="139" t="str">
        <f>'1 Д 1 Н'!D1</f>
        <v>Согласовано</v>
      </c>
    </row>
    <row r="2" spans="1:4">
      <c r="A2" s="67" t="str">
        <f>'1 Д 1 Н'!A2</f>
        <v>Директор ООО "ВитаЛайн"</v>
      </c>
      <c r="D2" s="139" t="str">
        <f>'1 Д 1 Н'!C2</f>
        <v>Директор МБОУ _____________</v>
      </c>
    </row>
    <row r="3" spans="1:4">
      <c r="A3" s="67" t="str">
        <f>'1 Д 1 Н'!A3</f>
        <v>_____________Н.Н.Клоков</v>
      </c>
      <c r="D3" s="139" t="str">
        <f>'1 Д 1 Н'!C3</f>
        <v>______________/______________/</v>
      </c>
    </row>
    <row r="4" spans="1:4">
      <c r="A4" s="67" t="str">
        <f>'1 Д 1 Н'!A4</f>
        <v>"___"______________2023 г</v>
      </c>
      <c r="D4" s="139" t="s">
        <v>34</v>
      </c>
    </row>
    <row r="17" spans="1:5" s="1" customFormat="1" ht="15" customHeight="1">
      <c r="B17" s="183" t="s">
        <v>131</v>
      </c>
      <c r="C17" s="183"/>
      <c r="D17" s="183"/>
      <c r="E17" s="62"/>
    </row>
    <row r="18" spans="1:5">
      <c r="A18" s="224" t="s">
        <v>14</v>
      </c>
      <c r="B18" s="187" t="s">
        <v>0</v>
      </c>
      <c r="C18" s="187" t="s">
        <v>1</v>
      </c>
      <c r="D18" s="187" t="s">
        <v>2</v>
      </c>
      <c r="E18" s="187" t="s">
        <v>35</v>
      </c>
    </row>
    <row r="19" spans="1:5" ht="13.5" thickBot="1">
      <c r="A19" s="225"/>
      <c r="B19" s="187"/>
      <c r="C19" s="187"/>
      <c r="D19" s="187"/>
      <c r="E19" s="187"/>
    </row>
    <row r="20" spans="1:5" ht="15" customHeight="1">
      <c r="A20" s="140">
        <v>1</v>
      </c>
      <c r="B20" s="144" t="s">
        <v>106</v>
      </c>
      <c r="C20" s="145">
        <v>100</v>
      </c>
      <c r="D20" s="146">
        <v>165.7</v>
      </c>
      <c r="E20" s="31">
        <v>12</v>
      </c>
    </row>
    <row r="21" spans="1:5" ht="15" customHeight="1">
      <c r="A21" s="140">
        <v>2</v>
      </c>
      <c r="B21" s="144" t="s">
        <v>107</v>
      </c>
      <c r="C21" s="145">
        <v>200</v>
      </c>
      <c r="D21" s="146">
        <v>257.39999999999998</v>
      </c>
      <c r="E21" s="10">
        <v>30</v>
      </c>
    </row>
    <row r="22" spans="1:5" ht="15" customHeight="1">
      <c r="A22" s="140">
        <v>3</v>
      </c>
      <c r="B22" s="144" t="s">
        <v>39</v>
      </c>
      <c r="C22" s="145">
        <v>50</v>
      </c>
      <c r="D22" s="135">
        <v>180</v>
      </c>
      <c r="E22" s="10">
        <v>35</v>
      </c>
    </row>
    <row r="23" spans="1:5" ht="30" customHeight="1">
      <c r="A23" s="140">
        <v>4</v>
      </c>
      <c r="B23" s="144" t="s">
        <v>108</v>
      </c>
      <c r="C23" s="145">
        <v>200</v>
      </c>
      <c r="D23" s="146">
        <v>110.17</v>
      </c>
      <c r="E23" s="10">
        <v>10</v>
      </c>
    </row>
    <row r="24" spans="1:5" ht="15" customHeight="1">
      <c r="A24" s="140">
        <v>5</v>
      </c>
      <c r="B24" s="138" t="s">
        <v>5</v>
      </c>
      <c r="C24" s="2">
        <v>40</v>
      </c>
      <c r="D24" s="135">
        <v>81.58</v>
      </c>
      <c r="E24" s="38">
        <v>4</v>
      </c>
    </row>
    <row r="25" spans="1:5" s="73" customFormat="1" ht="15" customHeight="1">
      <c r="A25" s="4"/>
      <c r="B25" s="147" t="s">
        <v>6</v>
      </c>
      <c r="C25" s="148">
        <f>SUM(C20:C24)</f>
        <v>590</v>
      </c>
      <c r="D25" s="149">
        <f t="shared" ref="D25" si="0">SUM(D20:D24)</f>
        <v>794.84999999999991</v>
      </c>
      <c r="E25" s="104">
        <f t="shared" ref="E25" si="1">SUM(E20:E24)</f>
        <v>91</v>
      </c>
    </row>
    <row r="26" spans="1:5" ht="15" customHeight="1">
      <c r="A26" s="1"/>
      <c r="B26" s="14"/>
      <c r="C26" s="15"/>
      <c r="D26" s="44"/>
    </row>
    <row r="27" spans="1:5" s="1" customFormat="1" ht="15" customHeight="1">
      <c r="B27" s="183" t="s">
        <v>84</v>
      </c>
      <c r="C27" s="183"/>
      <c r="D27" s="183"/>
      <c r="E27" s="62"/>
    </row>
    <row r="28" spans="1:5">
      <c r="A28" s="222" t="s">
        <v>14</v>
      </c>
      <c r="B28" s="200" t="s">
        <v>0</v>
      </c>
      <c r="C28" s="187" t="s">
        <v>1</v>
      </c>
      <c r="D28" s="187" t="s">
        <v>2</v>
      </c>
      <c r="E28" s="187" t="s">
        <v>35</v>
      </c>
    </row>
    <row r="29" spans="1:5" ht="13.5" thickBot="1">
      <c r="A29" s="223"/>
      <c r="B29" s="200"/>
      <c r="C29" s="187"/>
      <c r="D29" s="187"/>
      <c r="E29" s="187"/>
    </row>
    <row r="30" spans="1:5" ht="15" customHeight="1">
      <c r="A30" s="143">
        <v>1</v>
      </c>
      <c r="B30" s="144" t="s">
        <v>94</v>
      </c>
      <c r="C30" s="145">
        <v>100</v>
      </c>
      <c r="D30" s="146">
        <v>22</v>
      </c>
      <c r="E30" s="33">
        <v>11</v>
      </c>
    </row>
    <row r="31" spans="1:5" ht="15" customHeight="1">
      <c r="A31" s="140">
        <v>2</v>
      </c>
      <c r="B31" s="144" t="s">
        <v>109</v>
      </c>
      <c r="C31" s="145">
        <v>250</v>
      </c>
      <c r="D31" s="146">
        <v>117.3</v>
      </c>
      <c r="E31" s="34">
        <v>25</v>
      </c>
    </row>
    <row r="32" spans="1:5" ht="15" customHeight="1">
      <c r="A32" s="140">
        <v>3</v>
      </c>
      <c r="B32" s="144" t="s">
        <v>85</v>
      </c>
      <c r="C32" s="145">
        <v>125</v>
      </c>
      <c r="D32" s="146">
        <v>179.68</v>
      </c>
      <c r="E32" s="34">
        <v>45</v>
      </c>
    </row>
    <row r="33" spans="1:5" ht="15" customHeight="1">
      <c r="A33" s="140">
        <v>5</v>
      </c>
      <c r="B33" s="144" t="s">
        <v>110</v>
      </c>
      <c r="C33" s="145">
        <v>180</v>
      </c>
      <c r="D33" s="146">
        <v>268.08999999999997</v>
      </c>
      <c r="E33" s="34">
        <v>20</v>
      </c>
    </row>
    <row r="34" spans="1:5" ht="15" customHeight="1">
      <c r="A34" s="140">
        <v>6</v>
      </c>
      <c r="B34" s="144" t="s">
        <v>3</v>
      </c>
      <c r="C34" s="145">
        <v>180</v>
      </c>
      <c r="D34" s="135">
        <f>81*180/200</f>
        <v>72.900000000000006</v>
      </c>
      <c r="E34" s="34">
        <v>10</v>
      </c>
    </row>
    <row r="35" spans="1:5" ht="15" customHeight="1">
      <c r="A35" s="140">
        <v>7</v>
      </c>
      <c r="B35" s="144" t="s">
        <v>4</v>
      </c>
      <c r="C35" s="145">
        <v>50</v>
      </c>
      <c r="D35" s="146">
        <v>118.4</v>
      </c>
      <c r="E35" s="34">
        <v>5</v>
      </c>
    </row>
    <row r="36" spans="1:5" ht="15" customHeight="1">
      <c r="A36" s="140">
        <v>8</v>
      </c>
      <c r="B36" s="144" t="s">
        <v>5</v>
      </c>
      <c r="C36" s="145">
        <v>30</v>
      </c>
      <c r="D36" s="146">
        <v>61.19</v>
      </c>
      <c r="E36" s="34">
        <v>3</v>
      </c>
    </row>
    <row r="37" spans="1:5" s="73" customFormat="1" ht="15" customHeight="1">
      <c r="A37" s="9"/>
      <c r="B37" s="147" t="s">
        <v>6</v>
      </c>
      <c r="C37" s="148">
        <f t="shared" ref="C37:D37" si="2">SUM(C30:C36)</f>
        <v>915</v>
      </c>
      <c r="D37" s="149">
        <f t="shared" si="2"/>
        <v>839.56</v>
      </c>
      <c r="E37" s="104">
        <f t="shared" ref="E37" si="3">SUM(E30:E36)</f>
        <v>119</v>
      </c>
    </row>
    <row r="38" spans="1:5" s="73" customFormat="1" ht="15" customHeight="1">
      <c r="A38" s="11"/>
      <c r="B38" s="111"/>
      <c r="C38" s="112"/>
      <c r="D38" s="112"/>
      <c r="E38" s="112"/>
    </row>
    <row r="39" spans="1:5" s="73" customFormat="1">
      <c r="A39" s="76"/>
      <c r="B39" s="64"/>
      <c r="C39" s="8"/>
      <c r="D39" s="13"/>
      <c r="E39" s="113"/>
    </row>
    <row r="41" spans="1:5">
      <c r="A41" s="11" t="str">
        <f>'1 Д 1 Н'!A43</f>
        <v xml:space="preserve">    Заведующий производством  _______________/  ______________/                              /</v>
      </c>
      <c r="B41" s="64"/>
      <c r="C41" s="133"/>
      <c r="D41" s="13"/>
    </row>
  </sheetData>
  <mergeCells count="12">
    <mergeCell ref="E28:E29"/>
    <mergeCell ref="B17:D17"/>
    <mergeCell ref="A18:A19"/>
    <mergeCell ref="B18:B19"/>
    <mergeCell ref="C18:C19"/>
    <mergeCell ref="D18:D19"/>
    <mergeCell ref="E18:E19"/>
    <mergeCell ref="B27:D27"/>
    <mergeCell ref="A28:A29"/>
    <mergeCell ref="B28:B29"/>
    <mergeCell ref="C28:C29"/>
    <mergeCell ref="D28:D2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52"/>
  <sheetViews>
    <sheetView workbookViewId="0">
      <selection activeCell="B17" sqref="B17:D17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6" spans="1:5">
      <c r="C16" s="122"/>
      <c r="D16" s="122"/>
      <c r="E16" s="122"/>
    </row>
    <row r="17" spans="1:5" s="1" customFormat="1" ht="15" customHeight="1">
      <c r="B17" s="183" t="s">
        <v>132</v>
      </c>
      <c r="C17" s="183"/>
      <c r="D17" s="183"/>
      <c r="E17" s="62"/>
    </row>
    <row r="18" spans="1:5">
      <c r="A18" s="224" t="s">
        <v>14</v>
      </c>
      <c r="B18" s="187" t="s">
        <v>0</v>
      </c>
      <c r="C18" s="187" t="s">
        <v>1</v>
      </c>
      <c r="D18" s="187" t="s">
        <v>2</v>
      </c>
      <c r="E18" s="187" t="s">
        <v>35</v>
      </c>
    </row>
    <row r="19" spans="1:5" ht="13.5" thickBot="1">
      <c r="A19" s="225"/>
      <c r="B19" s="187"/>
      <c r="C19" s="187"/>
      <c r="D19" s="187"/>
      <c r="E19" s="191"/>
    </row>
    <row r="20" spans="1:5" ht="15" customHeight="1">
      <c r="A20" s="48">
        <v>1</v>
      </c>
      <c r="B20" s="144" t="s">
        <v>111</v>
      </c>
      <c r="C20" s="145">
        <v>200</v>
      </c>
      <c r="D20" s="135">
        <v>201.48</v>
      </c>
      <c r="E20" s="33">
        <v>40</v>
      </c>
    </row>
    <row r="21" spans="1:5" ht="15" customHeight="1">
      <c r="A21" s="48">
        <v>2</v>
      </c>
      <c r="B21" s="144" t="s">
        <v>55</v>
      </c>
      <c r="C21" s="145">
        <v>80</v>
      </c>
      <c r="D21" s="146">
        <v>197.33</v>
      </c>
      <c r="E21" s="34">
        <v>35</v>
      </c>
    </row>
    <row r="22" spans="1:5" ht="15" customHeight="1">
      <c r="A22" s="48">
        <v>3</v>
      </c>
      <c r="B22" s="138" t="s">
        <v>13</v>
      </c>
      <c r="C22" s="2">
        <v>200</v>
      </c>
      <c r="D22" s="135">
        <v>100.06</v>
      </c>
      <c r="E22" s="34">
        <v>10</v>
      </c>
    </row>
    <row r="23" spans="1:5" ht="15" customHeight="1">
      <c r="A23" s="142">
        <v>4</v>
      </c>
      <c r="B23" s="150" t="s">
        <v>4</v>
      </c>
      <c r="C23" s="151">
        <v>40</v>
      </c>
      <c r="D23" s="152">
        <v>94.73</v>
      </c>
      <c r="E23" s="160">
        <v>4</v>
      </c>
    </row>
    <row r="24" spans="1:5" s="73" customFormat="1" ht="15" customHeight="1">
      <c r="A24" s="4">
        <v>5</v>
      </c>
      <c r="B24" s="161" t="s">
        <v>5</v>
      </c>
      <c r="C24" s="162">
        <v>30</v>
      </c>
      <c r="D24" s="163">
        <v>61.19</v>
      </c>
      <c r="E24" s="160">
        <v>3</v>
      </c>
    </row>
    <row r="25" spans="1:5" ht="15" customHeight="1">
      <c r="A25" s="164"/>
      <c r="B25" s="155" t="s">
        <v>6</v>
      </c>
      <c r="C25" s="156">
        <f>SUM(C20:C24)</f>
        <v>550</v>
      </c>
      <c r="D25" s="157">
        <f t="shared" ref="D25:E25" si="0">SUM(D20:D24)</f>
        <v>654.79</v>
      </c>
      <c r="E25" s="157">
        <f t="shared" si="0"/>
        <v>92</v>
      </c>
    </row>
    <row r="26" spans="1:5" ht="15" customHeight="1">
      <c r="A26" s="165"/>
      <c r="B26" s="166"/>
      <c r="C26" s="167"/>
      <c r="D26" s="168"/>
      <c r="E26" s="169"/>
    </row>
    <row r="27" spans="1:5" s="1" customFormat="1" ht="15" customHeight="1">
      <c r="B27" s="183" t="s">
        <v>84</v>
      </c>
      <c r="C27" s="183"/>
      <c r="D27" s="183"/>
      <c r="E27" s="62"/>
    </row>
    <row r="28" spans="1:5">
      <c r="A28" s="222" t="s">
        <v>14</v>
      </c>
      <c r="B28" s="200" t="s">
        <v>0</v>
      </c>
      <c r="C28" s="187" t="s">
        <v>1</v>
      </c>
      <c r="D28" s="187" t="s">
        <v>2</v>
      </c>
      <c r="E28" s="187" t="s">
        <v>35</v>
      </c>
    </row>
    <row r="29" spans="1:5" ht="13.5" thickBot="1">
      <c r="A29" s="223"/>
      <c r="B29" s="200"/>
      <c r="C29" s="187"/>
      <c r="D29" s="187"/>
      <c r="E29" s="191"/>
    </row>
    <row r="30" spans="1:5" ht="15" customHeight="1">
      <c r="A30" s="110">
        <v>1</v>
      </c>
      <c r="B30" s="144" t="s">
        <v>42</v>
      </c>
      <c r="C30" s="145">
        <v>100</v>
      </c>
      <c r="D30" s="146">
        <v>119</v>
      </c>
      <c r="E30" s="31">
        <v>11</v>
      </c>
    </row>
    <row r="31" spans="1:5" ht="15" customHeight="1">
      <c r="A31" s="48">
        <v>2</v>
      </c>
      <c r="B31" s="144" t="s">
        <v>56</v>
      </c>
      <c r="C31" s="145">
        <v>250</v>
      </c>
      <c r="D31" s="146">
        <v>148.25</v>
      </c>
      <c r="E31" s="10">
        <v>25</v>
      </c>
    </row>
    <row r="32" spans="1:5" ht="15" customHeight="1">
      <c r="A32" s="48">
        <v>3</v>
      </c>
      <c r="B32" s="144" t="s">
        <v>25</v>
      </c>
      <c r="C32" s="145">
        <v>180</v>
      </c>
      <c r="D32" s="146">
        <v>159.12</v>
      </c>
      <c r="E32" s="10">
        <v>18</v>
      </c>
    </row>
    <row r="33" spans="1:5" ht="15" customHeight="1">
      <c r="A33" s="48">
        <v>4</v>
      </c>
      <c r="B33" s="144" t="s">
        <v>57</v>
      </c>
      <c r="C33" s="145">
        <v>130</v>
      </c>
      <c r="D33" s="146">
        <v>167.82</v>
      </c>
      <c r="E33" s="10">
        <v>42.62</v>
      </c>
    </row>
    <row r="34" spans="1:5" ht="15" customHeight="1">
      <c r="A34" s="48">
        <v>5</v>
      </c>
      <c r="B34" s="144" t="s">
        <v>91</v>
      </c>
      <c r="C34" s="145">
        <v>220</v>
      </c>
      <c r="D34" s="146">
        <v>116.6</v>
      </c>
      <c r="E34" s="32">
        <v>10</v>
      </c>
    </row>
    <row r="35" spans="1:5" ht="15" customHeight="1">
      <c r="A35" s="48">
        <v>6</v>
      </c>
      <c r="B35" s="138" t="s">
        <v>45</v>
      </c>
      <c r="C35" s="2">
        <v>150</v>
      </c>
      <c r="D35" s="135">
        <v>64.5</v>
      </c>
      <c r="E35" s="10">
        <v>15</v>
      </c>
    </row>
    <row r="36" spans="1:5" ht="15" customHeight="1">
      <c r="A36" s="48">
        <v>7</v>
      </c>
      <c r="B36" s="144" t="s">
        <v>4</v>
      </c>
      <c r="C36" s="145">
        <v>50</v>
      </c>
      <c r="D36" s="146">
        <v>118.4</v>
      </c>
      <c r="E36" s="10">
        <v>5</v>
      </c>
    </row>
    <row r="37" spans="1:5" ht="15" customHeight="1">
      <c r="A37" s="48">
        <v>8</v>
      </c>
      <c r="B37" s="138" t="s">
        <v>5</v>
      </c>
      <c r="C37" s="2">
        <v>40</v>
      </c>
      <c r="D37" s="135">
        <v>81.58</v>
      </c>
      <c r="E37" s="10">
        <v>4</v>
      </c>
    </row>
    <row r="38" spans="1:5" s="73" customFormat="1" ht="15" customHeight="1">
      <c r="A38" s="4"/>
      <c r="B38" s="147" t="s">
        <v>6</v>
      </c>
      <c r="C38" s="148">
        <f>SUM(C30:C37)</f>
        <v>1120</v>
      </c>
      <c r="D38" s="149">
        <f t="shared" ref="D38" si="1">SUM(D30:D37)</f>
        <v>975.2700000000001</v>
      </c>
      <c r="E38" s="104">
        <f t="shared" ref="E38" si="2">SUM(E30:E37)</f>
        <v>130.62</v>
      </c>
    </row>
    <row r="39" spans="1:5" ht="15" customHeight="1">
      <c r="A39" s="1"/>
      <c r="B39" s="14"/>
      <c r="C39" s="15"/>
      <c r="D39" s="44"/>
    </row>
    <row r="40" spans="1:5" s="1" customFormat="1" ht="15" customHeight="1">
      <c r="B40" s="183" t="s">
        <v>124</v>
      </c>
      <c r="C40" s="183"/>
      <c r="D40" s="183"/>
      <c r="E40" s="62"/>
    </row>
    <row r="41" spans="1:5">
      <c r="A41" s="220" t="s">
        <v>14</v>
      </c>
      <c r="B41" s="187" t="s">
        <v>0</v>
      </c>
      <c r="C41" s="187" t="s">
        <v>1</v>
      </c>
      <c r="D41" s="187" t="s">
        <v>2</v>
      </c>
      <c r="E41" s="187" t="s">
        <v>35</v>
      </c>
    </row>
    <row r="42" spans="1:5">
      <c r="A42" s="221"/>
      <c r="B42" s="191"/>
      <c r="C42" s="191"/>
      <c r="D42" s="191"/>
      <c r="E42" s="191"/>
    </row>
    <row r="43" spans="1:5" ht="15" customHeight="1">
      <c r="A43" s="103">
        <v>1</v>
      </c>
      <c r="B43" s="144" t="s">
        <v>58</v>
      </c>
      <c r="C43" s="145">
        <v>180</v>
      </c>
      <c r="D43" s="146">
        <v>96.5</v>
      </c>
      <c r="E43" s="104">
        <v>10</v>
      </c>
    </row>
    <row r="44" spans="1:5" ht="15" customHeight="1">
      <c r="A44" s="48">
        <v>2</v>
      </c>
      <c r="B44" s="144" t="s">
        <v>112</v>
      </c>
      <c r="C44" s="145">
        <v>115</v>
      </c>
      <c r="D44" s="146">
        <v>87.6</v>
      </c>
      <c r="E44" s="104">
        <v>24.47</v>
      </c>
    </row>
    <row r="45" spans="1:5" ht="15" customHeight="1">
      <c r="A45" s="48">
        <v>3</v>
      </c>
      <c r="B45" s="138" t="s">
        <v>18</v>
      </c>
      <c r="C45" s="2">
        <v>200</v>
      </c>
      <c r="D45" s="135">
        <v>88.16</v>
      </c>
      <c r="E45" s="104">
        <v>10</v>
      </c>
    </row>
    <row r="46" spans="1:5" s="73" customFormat="1" ht="15" customHeight="1">
      <c r="A46" s="49">
        <v>4</v>
      </c>
      <c r="B46" s="144" t="s">
        <v>4</v>
      </c>
      <c r="C46" s="145">
        <v>40</v>
      </c>
      <c r="D46" s="146">
        <v>94.73</v>
      </c>
      <c r="E46" s="34">
        <v>4</v>
      </c>
    </row>
    <row r="47" spans="1:5" s="73" customFormat="1" ht="15" customHeight="1">
      <c r="A47" s="142">
        <v>5</v>
      </c>
      <c r="B47" s="150" t="s">
        <v>5</v>
      </c>
      <c r="C47" s="151">
        <v>30</v>
      </c>
      <c r="D47" s="152">
        <v>61.19</v>
      </c>
      <c r="E47" s="170">
        <v>3</v>
      </c>
    </row>
    <row r="48" spans="1:5">
      <c r="A48" s="171"/>
      <c r="B48" s="155" t="s">
        <v>6</v>
      </c>
      <c r="C48" s="156">
        <f>SUM(C43:C47)</f>
        <v>565</v>
      </c>
      <c r="D48" s="157">
        <f t="shared" ref="D48:E48" si="3">SUM(D43:D47)</f>
        <v>428.18</v>
      </c>
      <c r="E48" s="157">
        <f t="shared" si="3"/>
        <v>51.47</v>
      </c>
    </row>
    <row r="49" spans="1:6">
      <c r="B49" s="166"/>
      <c r="C49" s="167"/>
      <c r="D49" s="168"/>
      <c r="E49" s="139"/>
    </row>
    <row r="50" spans="1:6">
      <c r="A50" s="11" t="str">
        <f>'1 Д 1 Н'!A43</f>
        <v xml:space="preserve">    Заведующий производством  _______________/  ______________/                              /</v>
      </c>
      <c r="B50" s="7"/>
      <c r="C50" s="12"/>
      <c r="D50" s="13"/>
    </row>
    <row r="51" spans="1:6" s="1" customFormat="1" ht="21.6" customHeight="1">
      <c r="A51" s="196" t="s">
        <v>36</v>
      </c>
      <c r="B51" s="197"/>
      <c r="C51" s="197"/>
      <c r="D51" s="197"/>
      <c r="E51" s="197"/>
      <c r="F51" s="76"/>
    </row>
    <row r="52" spans="1:6">
      <c r="A52" s="77" t="s">
        <v>37</v>
      </c>
      <c r="E52" s="69"/>
      <c r="F52" s="70"/>
    </row>
  </sheetData>
  <mergeCells count="19">
    <mergeCell ref="A51:E51"/>
    <mergeCell ref="B17:D17"/>
    <mergeCell ref="A18:A19"/>
    <mergeCell ref="B18:B19"/>
    <mergeCell ref="C18:C19"/>
    <mergeCell ref="D18:D19"/>
    <mergeCell ref="E18:E19"/>
    <mergeCell ref="E28:E29"/>
    <mergeCell ref="E41:E42"/>
    <mergeCell ref="A41:A42"/>
    <mergeCell ref="B41:B42"/>
    <mergeCell ref="C41:C42"/>
    <mergeCell ref="D41:D42"/>
    <mergeCell ref="B27:D27"/>
    <mergeCell ref="A28:A29"/>
    <mergeCell ref="B28:B29"/>
    <mergeCell ref="C28:C29"/>
    <mergeCell ref="D28:D29"/>
    <mergeCell ref="B40:D40"/>
  </mergeCells>
  <pageMargins left="0.7" right="0.7" top="0.75" bottom="0.75" header="0.3" footer="0.3"/>
  <pageSetup paperSize="9" scale="8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E49"/>
  <sheetViews>
    <sheetView topLeftCell="A13" workbookViewId="0">
      <selection activeCell="B17" sqref="B17:D17"/>
    </sheetView>
  </sheetViews>
  <sheetFormatPr defaultColWidth="8.85546875" defaultRowHeight="12.75"/>
  <cols>
    <col min="1" max="1" width="5.7109375" style="67" customWidth="1"/>
    <col min="2" max="2" width="53.7109375" style="72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6" spans="1:5">
      <c r="C16" s="122"/>
      <c r="D16" s="122"/>
      <c r="E16" s="122"/>
    </row>
    <row r="17" spans="1:5" s="1" customFormat="1" ht="15" customHeight="1">
      <c r="B17" s="183" t="s">
        <v>133</v>
      </c>
      <c r="C17" s="183"/>
      <c r="D17" s="183"/>
      <c r="E17" s="62"/>
    </row>
    <row r="18" spans="1:5">
      <c r="A18" s="224" t="s">
        <v>14</v>
      </c>
      <c r="B18" s="187" t="s">
        <v>0</v>
      </c>
      <c r="C18" s="187" t="s">
        <v>1</v>
      </c>
      <c r="D18" s="187" t="s">
        <v>2</v>
      </c>
      <c r="E18" s="187" t="s">
        <v>35</v>
      </c>
    </row>
    <row r="19" spans="1:5" ht="13.5" thickBot="1">
      <c r="A19" s="225"/>
      <c r="B19" s="187"/>
      <c r="C19" s="187"/>
      <c r="D19" s="187"/>
      <c r="E19" s="191"/>
    </row>
    <row r="20" spans="1:5" ht="15" customHeight="1">
      <c r="A20" s="48">
        <v>1</v>
      </c>
      <c r="B20" s="144" t="s">
        <v>113</v>
      </c>
      <c r="C20" s="145">
        <v>100</v>
      </c>
      <c r="D20" s="146">
        <v>25</v>
      </c>
      <c r="E20" s="33">
        <v>11</v>
      </c>
    </row>
    <row r="21" spans="1:5" ht="15" customHeight="1">
      <c r="A21" s="48">
        <v>2</v>
      </c>
      <c r="B21" s="144" t="s">
        <v>59</v>
      </c>
      <c r="C21" s="145">
        <v>200</v>
      </c>
      <c r="D21" s="146">
        <v>187.2</v>
      </c>
      <c r="E21" s="34">
        <v>25</v>
      </c>
    </row>
    <row r="22" spans="1:5" ht="15" customHeight="1">
      <c r="A22" s="48">
        <v>3</v>
      </c>
      <c r="B22" s="144" t="s">
        <v>60</v>
      </c>
      <c r="C22" s="145">
        <v>100</v>
      </c>
      <c r="D22" s="146">
        <v>224.46</v>
      </c>
      <c r="E22" s="34">
        <v>45</v>
      </c>
    </row>
    <row r="23" spans="1:5" ht="15" customHeight="1">
      <c r="A23" s="48">
        <v>4</v>
      </c>
      <c r="B23" s="138" t="s">
        <v>114</v>
      </c>
      <c r="C23" s="2">
        <v>180</v>
      </c>
      <c r="D23" s="135">
        <v>85.86</v>
      </c>
      <c r="E23" s="34">
        <v>10</v>
      </c>
    </row>
    <row r="24" spans="1:5" ht="15" customHeight="1">
      <c r="A24" s="48">
        <v>6</v>
      </c>
      <c r="B24" s="144" t="s">
        <v>4</v>
      </c>
      <c r="C24" s="145">
        <v>20</v>
      </c>
      <c r="D24" s="146">
        <v>47.36</v>
      </c>
      <c r="E24" s="34">
        <v>2</v>
      </c>
    </row>
    <row r="25" spans="1:5" ht="15" customHeight="1">
      <c r="A25" s="48">
        <v>7</v>
      </c>
      <c r="B25" s="144" t="s">
        <v>5</v>
      </c>
      <c r="C25" s="145">
        <v>20</v>
      </c>
      <c r="D25" s="146">
        <v>45.98</v>
      </c>
      <c r="E25" s="34">
        <v>2</v>
      </c>
    </row>
    <row r="26" spans="1:5" s="73" customFormat="1" ht="15" customHeight="1">
      <c r="A26" s="9"/>
      <c r="B26" s="147" t="s">
        <v>6</v>
      </c>
      <c r="C26" s="148">
        <f>SUM(C20:C25)</f>
        <v>620</v>
      </c>
      <c r="D26" s="149">
        <f t="shared" ref="D26" si="0">SUM(D20:D25)</f>
        <v>615.86</v>
      </c>
      <c r="E26" s="104">
        <f t="shared" ref="E26" si="1">SUM(E20:E25)</f>
        <v>95</v>
      </c>
    </row>
    <row r="27" spans="1:5" ht="15" customHeight="1">
      <c r="A27" s="1"/>
      <c r="B27" s="14"/>
      <c r="C27" s="15"/>
      <c r="D27" s="44"/>
    </row>
    <row r="28" spans="1:5" s="1" customFormat="1" ht="15" customHeight="1">
      <c r="B28" s="183" t="s">
        <v>84</v>
      </c>
      <c r="C28" s="183"/>
      <c r="D28" s="183"/>
      <c r="E28" s="62"/>
    </row>
    <row r="29" spans="1:5" ht="13.9" customHeight="1">
      <c r="A29" s="222" t="s">
        <v>14</v>
      </c>
      <c r="B29" s="200" t="s">
        <v>0</v>
      </c>
      <c r="C29" s="187" t="s">
        <v>1</v>
      </c>
      <c r="D29" s="187" t="s">
        <v>2</v>
      </c>
      <c r="E29" s="187" t="s">
        <v>35</v>
      </c>
    </row>
    <row r="30" spans="1:5" ht="13.5" thickBot="1">
      <c r="A30" s="223"/>
      <c r="B30" s="200"/>
      <c r="C30" s="187"/>
      <c r="D30" s="187"/>
      <c r="E30" s="191"/>
    </row>
    <row r="31" spans="1:5" ht="15" customHeight="1">
      <c r="A31" s="110">
        <v>1</v>
      </c>
      <c r="B31" s="144" t="s">
        <v>61</v>
      </c>
      <c r="C31" s="145">
        <v>100</v>
      </c>
      <c r="D31" s="146">
        <v>73.38</v>
      </c>
      <c r="E31" s="31">
        <v>11</v>
      </c>
    </row>
    <row r="32" spans="1:5" ht="15" customHeight="1">
      <c r="A32" s="48">
        <v>2</v>
      </c>
      <c r="B32" s="144" t="s">
        <v>16</v>
      </c>
      <c r="C32" s="145">
        <v>250</v>
      </c>
      <c r="D32" s="146">
        <v>107.25</v>
      </c>
      <c r="E32" s="10">
        <v>25</v>
      </c>
    </row>
    <row r="33" spans="1:5" ht="15" customHeight="1">
      <c r="A33" s="48">
        <v>3</v>
      </c>
      <c r="B33" s="138" t="s">
        <v>115</v>
      </c>
      <c r="C33" s="2">
        <v>220</v>
      </c>
      <c r="D33" s="135">
        <v>405.45</v>
      </c>
      <c r="E33" s="10">
        <v>55.62</v>
      </c>
    </row>
    <row r="34" spans="1:5" ht="15" customHeight="1">
      <c r="A34" s="48">
        <v>4</v>
      </c>
      <c r="B34" s="144" t="s">
        <v>116</v>
      </c>
      <c r="C34" s="145">
        <v>200</v>
      </c>
      <c r="D34" s="146">
        <v>135.80000000000001</v>
      </c>
      <c r="E34" s="38">
        <v>10</v>
      </c>
    </row>
    <row r="35" spans="1:5" ht="15" customHeight="1">
      <c r="A35" s="48">
        <v>5</v>
      </c>
      <c r="B35" s="144" t="s">
        <v>4</v>
      </c>
      <c r="C35" s="145">
        <v>50</v>
      </c>
      <c r="D35" s="146">
        <v>118.4</v>
      </c>
      <c r="E35" s="34">
        <v>5</v>
      </c>
    </row>
    <row r="36" spans="1:5" ht="15" customHeight="1">
      <c r="A36" s="48">
        <v>6</v>
      </c>
      <c r="B36" s="138" t="s">
        <v>5</v>
      </c>
      <c r="C36" s="2">
        <v>40</v>
      </c>
      <c r="D36" s="135">
        <v>81.58</v>
      </c>
      <c r="E36" s="131">
        <v>4</v>
      </c>
    </row>
    <row r="37" spans="1:5" ht="15" customHeight="1">
      <c r="A37" s="48">
        <v>7</v>
      </c>
      <c r="B37" s="144" t="s">
        <v>46</v>
      </c>
      <c r="C37" s="145">
        <v>200</v>
      </c>
      <c r="D37" s="146">
        <v>0.5</v>
      </c>
      <c r="E37" s="10">
        <v>25</v>
      </c>
    </row>
    <row r="38" spans="1:5" s="73" customFormat="1" ht="15" customHeight="1">
      <c r="A38" s="4"/>
      <c r="B38" s="147" t="s">
        <v>6</v>
      </c>
      <c r="C38" s="148">
        <f>SUM(C31:C37)</f>
        <v>1060</v>
      </c>
      <c r="D38" s="149">
        <f t="shared" ref="D38" si="2">SUM(D31:D37)</f>
        <v>922.3599999999999</v>
      </c>
      <c r="E38" s="104">
        <f t="shared" ref="E38" si="3">SUM(E31:E37)</f>
        <v>135.62</v>
      </c>
    </row>
    <row r="39" spans="1:5" ht="15" customHeight="1">
      <c r="A39" s="1"/>
      <c r="B39" s="14"/>
      <c r="C39" s="15"/>
      <c r="D39" s="44"/>
    </row>
    <row r="40" spans="1:5" s="1" customFormat="1" ht="15" customHeight="1">
      <c r="B40" s="183" t="s">
        <v>124</v>
      </c>
      <c r="C40" s="183"/>
      <c r="D40" s="183"/>
      <c r="E40" s="62"/>
    </row>
    <row r="41" spans="1:5">
      <c r="A41" s="220" t="s">
        <v>14</v>
      </c>
      <c r="B41" s="187" t="s">
        <v>0</v>
      </c>
      <c r="C41" s="187" t="s">
        <v>1</v>
      </c>
      <c r="D41" s="227" t="s">
        <v>2</v>
      </c>
      <c r="E41" s="226" t="s">
        <v>35</v>
      </c>
    </row>
    <row r="42" spans="1:5">
      <c r="A42" s="221"/>
      <c r="B42" s="187"/>
      <c r="C42" s="187"/>
      <c r="D42" s="227"/>
      <c r="E42" s="226"/>
    </row>
    <row r="43" spans="1:5" ht="15" customHeight="1">
      <c r="A43" s="103">
        <v>1</v>
      </c>
      <c r="B43" s="144" t="s">
        <v>62</v>
      </c>
      <c r="C43" s="145">
        <v>200</v>
      </c>
      <c r="D43" s="146">
        <v>253.27</v>
      </c>
      <c r="E43" s="104">
        <v>38.47</v>
      </c>
    </row>
    <row r="44" spans="1:5" ht="15" customHeight="1">
      <c r="A44" s="48">
        <v>2</v>
      </c>
      <c r="B44" s="138" t="s">
        <v>13</v>
      </c>
      <c r="C44" s="2">
        <v>180</v>
      </c>
      <c r="D44" s="135">
        <v>93.15</v>
      </c>
      <c r="E44" s="104">
        <v>10</v>
      </c>
    </row>
    <row r="45" spans="1:5" ht="15" customHeight="1">
      <c r="A45" s="48">
        <v>3</v>
      </c>
      <c r="B45" s="144" t="s">
        <v>5</v>
      </c>
      <c r="C45" s="145">
        <v>30</v>
      </c>
      <c r="D45" s="146">
        <v>61.19</v>
      </c>
      <c r="E45" s="104">
        <v>3</v>
      </c>
    </row>
    <row r="46" spans="1:5" s="73" customFormat="1" ht="15" customHeight="1">
      <c r="A46" s="4"/>
      <c r="B46" s="147" t="s">
        <v>6</v>
      </c>
      <c r="C46" s="148">
        <f>SUM(C43:C45)</f>
        <v>410</v>
      </c>
      <c r="D46" s="149">
        <f t="shared" ref="D46" si="4">SUM(D43:D45)</f>
        <v>407.61</v>
      </c>
      <c r="E46" s="34">
        <f>SUM(E43:E45)</f>
        <v>51.47</v>
      </c>
    </row>
    <row r="49" spans="1:4">
      <c r="A49" s="11" t="str">
        <f>'1 Д 1 Н'!A43</f>
        <v xml:space="preserve">    Заведующий производством  _______________/  ______________/                              /</v>
      </c>
      <c r="B49" s="7"/>
      <c r="C49" s="12"/>
      <c r="D49" s="13"/>
    </row>
  </sheetData>
  <mergeCells count="18">
    <mergeCell ref="B17:D17"/>
    <mergeCell ref="A18:A19"/>
    <mergeCell ref="B18:B19"/>
    <mergeCell ref="C18:C19"/>
    <mergeCell ref="D18:D19"/>
    <mergeCell ref="E18:E19"/>
    <mergeCell ref="E29:E30"/>
    <mergeCell ref="E41:E42"/>
    <mergeCell ref="A41:A42"/>
    <mergeCell ref="B41:B42"/>
    <mergeCell ref="C41:C42"/>
    <mergeCell ref="D41:D42"/>
    <mergeCell ref="B28:D28"/>
    <mergeCell ref="A29:A30"/>
    <mergeCell ref="B29:B30"/>
    <mergeCell ref="C29:C30"/>
    <mergeCell ref="D29:D30"/>
    <mergeCell ref="B40:D40"/>
  </mergeCells>
  <pageMargins left="0.7" right="0.7" top="0.75" bottom="0.75" header="0.3" footer="0.3"/>
  <pageSetup paperSize="9" scale="8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50"/>
  <sheetViews>
    <sheetView workbookViewId="0">
      <selection activeCell="B18" sqref="B18:D18"/>
    </sheetView>
  </sheetViews>
  <sheetFormatPr defaultColWidth="8.85546875" defaultRowHeight="12.75"/>
  <cols>
    <col min="1" max="1" width="5.7109375" style="67" customWidth="1"/>
    <col min="2" max="2" width="53.7109375" style="114" customWidth="1"/>
    <col min="3" max="5" width="10.7109375" style="70" customWidth="1"/>
    <col min="6" max="16384" width="8.85546875" style="67"/>
  </cols>
  <sheetData>
    <row r="1" spans="1:5">
      <c r="A1" s="67" t="str">
        <f>'1 Д 1 Н'!A1</f>
        <v>Утверждаю</v>
      </c>
      <c r="D1" s="70" t="str">
        <f>'5Д 1Н'!D1</f>
        <v>Согласовано</v>
      </c>
    </row>
    <row r="2" spans="1:5">
      <c r="A2" s="67" t="str">
        <f>'1 Д 1 Н'!A2</f>
        <v>Директор ООО "ВитаЛайн"</v>
      </c>
      <c r="D2" s="70" t="str">
        <f>'5Д 1Н'!D2</f>
        <v>Директор МБОУ _____________</v>
      </c>
    </row>
    <row r="3" spans="1:5">
      <c r="A3" s="67" t="str">
        <f>'1 Д 1 Н'!A3</f>
        <v>_____________Н.Н.Клоков</v>
      </c>
      <c r="D3" s="70" t="str">
        <f>'5Д 1Н'!D3</f>
        <v>______________/______________/</v>
      </c>
    </row>
    <row r="4" spans="1:5">
      <c r="A4" s="67" t="str">
        <f>'1 Д 1 Н'!A4</f>
        <v>"___"______________2023 г</v>
      </c>
      <c r="D4" s="70" t="str">
        <f>'5Д 1Н'!D4</f>
        <v>"_____"__________________2023 г.</v>
      </c>
    </row>
    <row r="5" spans="1:5">
      <c r="C5" s="122"/>
      <c r="D5" s="122"/>
      <c r="E5" s="122"/>
    </row>
    <row r="6" spans="1:5">
      <c r="C6" s="122"/>
      <c r="D6" s="122"/>
      <c r="E6" s="122"/>
    </row>
    <row r="7" spans="1:5">
      <c r="C7" s="122"/>
      <c r="D7" s="122"/>
      <c r="E7" s="122"/>
    </row>
    <row r="8" spans="1:5">
      <c r="C8" s="122"/>
      <c r="D8" s="122"/>
      <c r="E8" s="122"/>
    </row>
    <row r="9" spans="1:5">
      <c r="C9" s="122"/>
      <c r="D9" s="122"/>
      <c r="E9" s="122"/>
    </row>
    <row r="10" spans="1:5">
      <c r="C10" s="122"/>
      <c r="D10" s="122"/>
      <c r="E10" s="122"/>
    </row>
    <row r="11" spans="1:5">
      <c r="C11" s="122"/>
      <c r="D11" s="122"/>
      <c r="E11" s="122"/>
    </row>
    <row r="12" spans="1:5">
      <c r="C12" s="122"/>
      <c r="D12" s="122"/>
      <c r="E12" s="122"/>
    </row>
    <row r="13" spans="1:5">
      <c r="C13" s="122"/>
      <c r="D13" s="122"/>
      <c r="E13" s="122"/>
    </row>
    <row r="14" spans="1:5">
      <c r="C14" s="122"/>
      <c r="D14" s="122"/>
      <c r="E14" s="122"/>
    </row>
    <row r="18" spans="1:5" s="1" customFormat="1" ht="15" customHeight="1">
      <c r="B18" s="183" t="s">
        <v>134</v>
      </c>
      <c r="C18" s="183"/>
      <c r="D18" s="183"/>
      <c r="E18" s="62"/>
    </row>
    <row r="19" spans="1:5">
      <c r="A19" s="224" t="s">
        <v>14</v>
      </c>
      <c r="B19" s="187" t="s">
        <v>0</v>
      </c>
      <c r="C19" s="187" t="s">
        <v>1</v>
      </c>
      <c r="D19" s="187" t="s">
        <v>2</v>
      </c>
      <c r="E19" s="226" t="s">
        <v>35</v>
      </c>
    </row>
    <row r="20" spans="1:5" ht="13.5" thickBot="1">
      <c r="A20" s="225"/>
      <c r="B20" s="187"/>
      <c r="C20" s="187"/>
      <c r="D20" s="187"/>
      <c r="E20" s="226"/>
    </row>
    <row r="21" spans="1:5" ht="15" customHeight="1">
      <c r="A21" s="48">
        <v>1</v>
      </c>
      <c r="B21" s="144" t="s">
        <v>117</v>
      </c>
      <c r="C21" s="145">
        <v>100</v>
      </c>
      <c r="D21" s="146">
        <v>91.28</v>
      </c>
      <c r="E21" s="33">
        <v>11</v>
      </c>
    </row>
    <row r="22" spans="1:5" ht="15" customHeight="1">
      <c r="A22" s="48">
        <v>2</v>
      </c>
      <c r="B22" s="144" t="s">
        <v>118</v>
      </c>
      <c r="C22" s="145">
        <v>220</v>
      </c>
      <c r="D22" s="146">
        <v>279.10000000000002</v>
      </c>
      <c r="E22" s="34">
        <v>60</v>
      </c>
    </row>
    <row r="23" spans="1:5" ht="15" customHeight="1">
      <c r="A23" s="48">
        <v>3</v>
      </c>
      <c r="B23" s="138" t="s">
        <v>23</v>
      </c>
      <c r="C23" s="2">
        <v>200</v>
      </c>
      <c r="D23" s="135">
        <f>664*0.2</f>
        <v>132.80000000000001</v>
      </c>
      <c r="E23" s="34">
        <v>10</v>
      </c>
    </row>
    <row r="24" spans="1:5" ht="15" customHeight="1">
      <c r="A24" s="48">
        <v>4</v>
      </c>
      <c r="B24" s="144" t="s">
        <v>4</v>
      </c>
      <c r="C24" s="145">
        <v>30</v>
      </c>
      <c r="D24" s="146">
        <v>71</v>
      </c>
      <c r="E24" s="34">
        <v>3</v>
      </c>
    </row>
    <row r="25" spans="1:5" ht="15" customHeight="1">
      <c r="A25" s="48">
        <v>6</v>
      </c>
      <c r="B25" s="144" t="s">
        <v>5</v>
      </c>
      <c r="C25" s="145">
        <v>20</v>
      </c>
      <c r="D25" s="146">
        <v>45.98</v>
      </c>
      <c r="E25" s="34">
        <v>2</v>
      </c>
    </row>
    <row r="26" spans="1:5" s="73" customFormat="1" ht="15" customHeight="1">
      <c r="A26" s="4"/>
      <c r="B26" s="147" t="s">
        <v>6</v>
      </c>
      <c r="C26" s="148">
        <f>SUM(C21:C25)</f>
        <v>570</v>
      </c>
      <c r="D26" s="149">
        <f t="shared" ref="D26" si="0">SUM(D21:D25)</f>
        <v>620.16000000000008</v>
      </c>
      <c r="E26" s="104">
        <f t="shared" ref="E26" si="1">SUM(E21:E25)</f>
        <v>86</v>
      </c>
    </row>
    <row r="27" spans="1:5" ht="15" customHeight="1">
      <c r="A27" s="1"/>
      <c r="B27" s="14"/>
      <c r="C27" s="15"/>
      <c r="D27" s="44"/>
    </row>
    <row r="28" spans="1:5" s="1" customFormat="1" ht="15" customHeight="1">
      <c r="B28" s="183" t="s">
        <v>84</v>
      </c>
      <c r="C28" s="183"/>
      <c r="D28" s="183"/>
      <c r="E28" s="62"/>
    </row>
    <row r="29" spans="1:5">
      <c r="A29" s="222" t="s">
        <v>14</v>
      </c>
      <c r="B29" s="200" t="s">
        <v>0</v>
      </c>
      <c r="C29" s="187" t="s">
        <v>1</v>
      </c>
      <c r="D29" s="187" t="s">
        <v>2</v>
      </c>
      <c r="E29" s="226" t="s">
        <v>35</v>
      </c>
    </row>
    <row r="30" spans="1:5" ht="13.5" thickBot="1">
      <c r="A30" s="223"/>
      <c r="B30" s="200"/>
      <c r="C30" s="187"/>
      <c r="D30" s="187"/>
      <c r="E30" s="226"/>
    </row>
    <row r="31" spans="1:5" ht="15" customHeight="1">
      <c r="A31" s="110">
        <v>1</v>
      </c>
      <c r="B31" s="144" t="s">
        <v>63</v>
      </c>
      <c r="C31" s="145">
        <v>100</v>
      </c>
      <c r="D31" s="146">
        <v>185.3</v>
      </c>
      <c r="E31" s="33">
        <v>11</v>
      </c>
    </row>
    <row r="32" spans="1:5" ht="15" customHeight="1">
      <c r="A32" s="48">
        <v>2</v>
      </c>
      <c r="B32" s="144" t="s">
        <v>64</v>
      </c>
      <c r="C32" s="145">
        <v>250</v>
      </c>
      <c r="D32" s="146">
        <v>115.71</v>
      </c>
      <c r="E32" s="34">
        <v>25</v>
      </c>
    </row>
    <row r="33" spans="1:5" ht="15" customHeight="1">
      <c r="A33" s="48">
        <v>3</v>
      </c>
      <c r="B33" s="144" t="s">
        <v>7</v>
      </c>
      <c r="C33" s="145">
        <v>180</v>
      </c>
      <c r="D33" s="146">
        <v>256.44</v>
      </c>
      <c r="E33" s="34">
        <v>18</v>
      </c>
    </row>
    <row r="34" spans="1:5" ht="15" customHeight="1">
      <c r="A34" s="48">
        <v>4</v>
      </c>
      <c r="B34" s="144" t="s">
        <v>85</v>
      </c>
      <c r="C34" s="145">
        <v>125</v>
      </c>
      <c r="D34" s="146">
        <v>179.68</v>
      </c>
      <c r="E34" s="34">
        <v>45</v>
      </c>
    </row>
    <row r="35" spans="1:5" ht="15" customHeight="1">
      <c r="A35" s="48">
        <v>5</v>
      </c>
      <c r="B35" s="138" t="s">
        <v>20</v>
      </c>
      <c r="C35" s="2">
        <v>180</v>
      </c>
      <c r="D35" s="135">
        <f>60*180/200</f>
        <v>54</v>
      </c>
      <c r="E35" s="34">
        <v>10</v>
      </c>
    </row>
    <row r="36" spans="1:5" ht="15" customHeight="1">
      <c r="A36" s="48">
        <v>6</v>
      </c>
      <c r="B36" s="144" t="s">
        <v>4</v>
      </c>
      <c r="C36" s="145">
        <v>50</v>
      </c>
      <c r="D36" s="146">
        <v>118.4</v>
      </c>
      <c r="E36" s="35">
        <v>5</v>
      </c>
    </row>
    <row r="37" spans="1:5" ht="15" customHeight="1">
      <c r="A37" s="48">
        <v>7</v>
      </c>
      <c r="B37" s="138" t="s">
        <v>5</v>
      </c>
      <c r="C37" s="2">
        <v>40</v>
      </c>
      <c r="D37" s="135">
        <v>81.58</v>
      </c>
      <c r="E37" s="34">
        <v>4</v>
      </c>
    </row>
    <row r="38" spans="1:5" s="73" customFormat="1" ht="15" customHeight="1">
      <c r="A38" s="4"/>
      <c r="B38" s="147" t="s">
        <v>6</v>
      </c>
      <c r="C38" s="148">
        <f>SUM(C31:C37)</f>
        <v>925</v>
      </c>
      <c r="D38" s="149">
        <f t="shared" ref="D38" si="2">SUM(D31:D37)</f>
        <v>991.11000000000013</v>
      </c>
      <c r="E38" s="104">
        <f t="shared" ref="E38" si="3">SUM(E31:E37)</f>
        <v>118</v>
      </c>
    </row>
    <row r="39" spans="1:5" ht="15" customHeight="1">
      <c r="A39" s="1"/>
      <c r="B39" s="14"/>
      <c r="C39" s="15"/>
      <c r="D39" s="44"/>
    </row>
    <row r="40" spans="1:5" s="1" customFormat="1" ht="15" customHeight="1">
      <c r="B40" s="183" t="s">
        <v>124</v>
      </c>
      <c r="C40" s="183"/>
      <c r="D40" s="183"/>
      <c r="E40" s="62"/>
    </row>
    <row r="41" spans="1:5">
      <c r="A41" s="220" t="s">
        <v>14</v>
      </c>
      <c r="B41" s="187" t="s">
        <v>0</v>
      </c>
      <c r="C41" s="187" t="s">
        <v>1</v>
      </c>
      <c r="D41" s="187" t="s">
        <v>2</v>
      </c>
      <c r="E41" s="226" t="s">
        <v>35</v>
      </c>
    </row>
    <row r="42" spans="1:5">
      <c r="A42" s="221"/>
      <c r="B42" s="187"/>
      <c r="C42" s="187"/>
      <c r="D42" s="187"/>
      <c r="E42" s="226"/>
    </row>
    <row r="43" spans="1:5" ht="15" customHeight="1">
      <c r="A43" s="103">
        <v>1</v>
      </c>
      <c r="B43" s="144" t="s">
        <v>65</v>
      </c>
      <c r="C43" s="145">
        <v>200</v>
      </c>
      <c r="D43" s="146">
        <v>208.73</v>
      </c>
      <c r="E43" s="103">
        <v>38.47</v>
      </c>
    </row>
    <row r="44" spans="1:5" ht="15" customHeight="1">
      <c r="A44" s="48">
        <v>2</v>
      </c>
      <c r="B44" s="138" t="s">
        <v>27</v>
      </c>
      <c r="C44" s="2">
        <v>180</v>
      </c>
      <c r="D44" s="135">
        <v>136.08000000000001</v>
      </c>
      <c r="E44" s="103">
        <v>10</v>
      </c>
    </row>
    <row r="45" spans="1:5" ht="15" customHeight="1">
      <c r="A45" s="48">
        <v>3</v>
      </c>
      <c r="B45" s="144" t="s">
        <v>5</v>
      </c>
      <c r="C45" s="145">
        <v>30</v>
      </c>
      <c r="D45" s="146">
        <v>61.19</v>
      </c>
      <c r="E45" s="103">
        <v>3</v>
      </c>
    </row>
    <row r="46" spans="1:5" s="73" customFormat="1" ht="15" customHeight="1">
      <c r="A46" s="4"/>
      <c r="B46" s="147" t="s">
        <v>6</v>
      </c>
      <c r="C46" s="148">
        <f>SUM(C43:C45)</f>
        <v>410</v>
      </c>
      <c r="D46" s="149">
        <f t="shared" ref="D46:E46" si="4">SUM(D43:D45)</f>
        <v>406</v>
      </c>
      <c r="E46" s="149">
        <f t="shared" si="4"/>
        <v>51.47</v>
      </c>
    </row>
    <row r="48" spans="1:5">
      <c r="A48" s="11" t="str">
        <f>'1 Д 1 Н'!A43</f>
        <v xml:space="preserve">    Заведующий производством  _______________/  ______________/                              /</v>
      </c>
      <c r="B48" s="7"/>
      <c r="C48" s="12"/>
      <c r="D48" s="13"/>
    </row>
    <row r="49" spans="1:6" s="1" customFormat="1" ht="21.6" customHeight="1">
      <c r="A49" s="196" t="s">
        <v>36</v>
      </c>
      <c r="B49" s="197"/>
      <c r="C49" s="197"/>
      <c r="D49" s="197"/>
      <c r="E49" s="197"/>
      <c r="F49" s="76"/>
    </row>
    <row r="50" spans="1:6">
      <c r="A50" s="77" t="s">
        <v>37</v>
      </c>
      <c r="E50" s="69"/>
      <c r="F50" s="70"/>
    </row>
  </sheetData>
  <mergeCells count="19">
    <mergeCell ref="B18:D18"/>
    <mergeCell ref="A19:A20"/>
    <mergeCell ref="B19:B20"/>
    <mergeCell ref="C19:C20"/>
    <mergeCell ref="D19:D20"/>
    <mergeCell ref="A49:E49"/>
    <mergeCell ref="E19:E20"/>
    <mergeCell ref="E29:E30"/>
    <mergeCell ref="E41:E42"/>
    <mergeCell ref="A41:A42"/>
    <mergeCell ref="B41:B42"/>
    <mergeCell ref="C41:C42"/>
    <mergeCell ref="D41:D42"/>
    <mergeCell ref="B28:D28"/>
    <mergeCell ref="A29:A30"/>
    <mergeCell ref="B29:B30"/>
    <mergeCell ref="C29:C30"/>
    <mergeCell ref="D29:D30"/>
    <mergeCell ref="B40:D40"/>
  </mergeCells>
  <pageMargins left="0.7" right="0.7" top="0.75" bottom="0.75" header="0.3" footer="0.3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1 Д 1 Н</vt:lpstr>
      <vt:lpstr>2Д 1Н</vt:lpstr>
      <vt:lpstr>3Д 1Н</vt:lpstr>
      <vt:lpstr>4Д 1Н</vt:lpstr>
      <vt:lpstr>5Д 1Н</vt:lpstr>
      <vt:lpstr>6 Д1Н</vt:lpstr>
      <vt:lpstr>1Д 2Н</vt:lpstr>
      <vt:lpstr>2Д 2Н</vt:lpstr>
      <vt:lpstr>3Д 2Н</vt:lpstr>
      <vt:lpstr>4 Д 2Н</vt:lpstr>
      <vt:lpstr>5 Д2Н</vt:lpstr>
      <vt:lpstr>6Д2Н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</dc:creator>
  <cp:lastModifiedBy>User</cp:lastModifiedBy>
  <cp:lastPrinted>2023-08-22T09:35:56Z</cp:lastPrinted>
  <dcterms:created xsi:type="dcterms:W3CDTF">2023-01-04T12:19:43Z</dcterms:created>
  <dcterms:modified xsi:type="dcterms:W3CDTF">2023-09-22T07:25:46Z</dcterms:modified>
</cp:coreProperties>
</file>